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.1 - In-line stezka" sheetId="2" r:id="rId2"/>
    <sheet name="SO 101.2 - Dopravní značení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101.1 - In-line stezka'!$C$91:$K$250</definedName>
    <definedName name="_xlnm.Print_Area" localSheetId="1">'SO 101.1 - In-line stezka'!$C$4:$J$41,'SO 101.1 - In-line stezka'!$C$47:$J$71,'SO 101.1 - In-line stezka'!$C$77:$K$250</definedName>
    <definedName name="_xlnm.Print_Titles" localSheetId="1">'SO 101.1 - In-line stezka'!$91:$91</definedName>
    <definedName name="_xlnm._FilterDatabase" localSheetId="2" hidden="1">'SO 101.2 - Dopravní značení'!$C$88:$K$155</definedName>
    <definedName name="_xlnm.Print_Area" localSheetId="2">'SO 101.2 - Dopravní značení'!$C$4:$J$41,'SO 101.2 - Dopravní značení'!$C$47:$J$68,'SO 101.2 - Dopravní značení'!$C$74:$K$155</definedName>
    <definedName name="_xlnm.Print_Titles" localSheetId="2">'SO 101.2 - Dopravní značení'!$88:$88</definedName>
    <definedName name="_xlnm._FilterDatabase" localSheetId="3" hidden="1">'VRN - Vedlejší rozpočtové...'!$C$84:$K$118</definedName>
    <definedName name="_xlnm.Print_Area" localSheetId="3">'VRN - Vedlejší rozpočtové...'!$C$4:$J$39,'VRN - Vedlejší rozpočtové...'!$C$45:$J$66,'VRN - Vedlejší rozpočtové...'!$C$72:$K$118</definedName>
    <definedName name="_xlnm.Print_Titles" localSheetId="3">'VRN - Vedlejší rozpočtové...'!$84:$84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8"/>
  <c i="4" r="J35"/>
  <c i="1" r="AX58"/>
  <c i="4" r="BI117"/>
  <c r="BH117"/>
  <c r="BG117"/>
  <c r="BF117"/>
  <c r="T117"/>
  <c r="T116"/>
  <c r="R117"/>
  <c r="R116"/>
  <c r="P117"/>
  <c r="P116"/>
  <c r="BK117"/>
  <c r="BK116"/>
  <c r="J116"/>
  <c r="J117"/>
  <c r="BE117"/>
  <c r="J65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T92"/>
  <c r="R94"/>
  <c r="R93"/>
  <c r="R92"/>
  <c r="P94"/>
  <c r="P93"/>
  <c r="P92"/>
  <c r="BK94"/>
  <c r="BK93"/>
  <c r="J93"/>
  <c r="BK92"/>
  <c r="J92"/>
  <c r="J94"/>
  <c r="BE94"/>
  <c r="J63"/>
  <c r="J62"/>
  <c r="BI89"/>
  <c r="BH89"/>
  <c r="BG89"/>
  <c r="BF89"/>
  <c r="T89"/>
  <c r="R89"/>
  <c r="P89"/>
  <c r="BK89"/>
  <c r="J89"/>
  <c r="BE89"/>
  <c r="BI88"/>
  <c r="F37"/>
  <c i="1" r="BD58"/>
  <c i="4" r="BH88"/>
  <c r="F36"/>
  <c i="1" r="BC58"/>
  <c i="4" r="BG88"/>
  <c r="F35"/>
  <c i="1" r="BB58"/>
  <c i="4" r="BF88"/>
  <c r="J34"/>
  <c i="1" r="AW58"/>
  <c i="4" r="F34"/>
  <c i="1" r="BA58"/>
  <c i="4" r="T88"/>
  <c r="T87"/>
  <c r="T86"/>
  <c r="T85"/>
  <c r="R88"/>
  <c r="R87"/>
  <c r="R86"/>
  <c r="R85"/>
  <c r="P88"/>
  <c r="P87"/>
  <c r="P86"/>
  <c r="P85"/>
  <c i="1" r="AU58"/>
  <c i="4" r="BK88"/>
  <c r="BK87"/>
  <c r="J87"/>
  <c r="BK86"/>
  <c r="J86"/>
  <c r="BK85"/>
  <c r="J85"/>
  <c r="J59"/>
  <c r="J30"/>
  <c i="1" r="AG58"/>
  <c i="4" r="J88"/>
  <c r="BE88"/>
  <c r="J33"/>
  <c i="1" r="AV58"/>
  <c i="4" r="F33"/>
  <c i="1" r="AZ58"/>
  <c i="4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3" r="J39"/>
  <c r="J38"/>
  <c i="1" r="AY57"/>
  <c i="3" r="J37"/>
  <c i="1" r="AX57"/>
  <c i="3"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T115"/>
  <c r="R116"/>
  <c r="R115"/>
  <c r="P116"/>
  <c r="P115"/>
  <c r="BK116"/>
  <c r="BK115"/>
  <c r="J115"/>
  <c r="J116"/>
  <c r="BE116"/>
  <c r="J67"/>
  <c r="BI113"/>
  <c r="BH113"/>
  <c r="BG113"/>
  <c r="BF113"/>
  <c r="T113"/>
  <c r="T112"/>
  <c r="R113"/>
  <c r="R112"/>
  <c r="P113"/>
  <c r="P112"/>
  <c r="BK113"/>
  <c r="BK112"/>
  <c r="J112"/>
  <c r="J113"/>
  <c r="BE113"/>
  <c r="J66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2"/>
  <c r="F39"/>
  <c i="1" r="BD57"/>
  <c i="3" r="BH92"/>
  <c r="F38"/>
  <c i="1" r="BC57"/>
  <c i="3" r="BG92"/>
  <c r="F37"/>
  <c i="1" r="BB57"/>
  <c i="3" r="BF92"/>
  <c r="J36"/>
  <c i="1" r="AW57"/>
  <c i="3" r="F36"/>
  <c i="1" r="BA57"/>
  <c i="3" r="T92"/>
  <c r="T91"/>
  <c r="T90"/>
  <c r="T89"/>
  <c r="R92"/>
  <c r="R91"/>
  <c r="R90"/>
  <c r="R89"/>
  <c r="P92"/>
  <c r="P91"/>
  <c r="P90"/>
  <c r="P89"/>
  <c i="1" r="AU57"/>
  <c i="3" r="BK92"/>
  <c r="BK91"/>
  <c r="J91"/>
  <c r="BK90"/>
  <c r="J90"/>
  <c r="BK89"/>
  <c r="J89"/>
  <c r="J63"/>
  <c r="J32"/>
  <c i="1" r="AG57"/>
  <c i="3" r="J92"/>
  <c r="BE92"/>
  <c r="J35"/>
  <c i="1" r="AV57"/>
  <c i="3" r="F35"/>
  <c i="1" r="AZ57"/>
  <c i="3" r="J65"/>
  <c r="J64"/>
  <c r="J85"/>
  <c r="F85"/>
  <c r="F83"/>
  <c r="E81"/>
  <c r="J58"/>
  <c r="F58"/>
  <c r="F56"/>
  <c r="E54"/>
  <c r="J41"/>
  <c r="J26"/>
  <c r="E26"/>
  <c r="J86"/>
  <c r="J59"/>
  <c r="J25"/>
  <c r="J20"/>
  <c r="E20"/>
  <c r="F86"/>
  <c r="F59"/>
  <c r="J19"/>
  <c r="J14"/>
  <c r="J83"/>
  <c r="J56"/>
  <c r="E7"/>
  <c r="E77"/>
  <c r="E50"/>
  <c i="2" r="J39"/>
  <c r="J38"/>
  <c i="1" r="AY56"/>
  <c i="2" r="J37"/>
  <c i="1" r="AX56"/>
  <c i="2" r="BI250"/>
  <c r="BH250"/>
  <c r="BG250"/>
  <c r="BF250"/>
  <c r="T250"/>
  <c r="R250"/>
  <c r="P250"/>
  <c r="BK250"/>
  <c r="J250"/>
  <c r="BE250"/>
  <c r="BI249"/>
  <c r="BH249"/>
  <c r="BG249"/>
  <c r="BF249"/>
  <c r="T249"/>
  <c r="T248"/>
  <c r="R249"/>
  <c r="R248"/>
  <c r="P249"/>
  <c r="P248"/>
  <c r="BK249"/>
  <c r="BK248"/>
  <c r="J248"/>
  <c r="J249"/>
  <c r="BE249"/>
  <c r="J70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6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0"/>
  <c r="BH230"/>
  <c r="BG230"/>
  <c r="BF230"/>
  <c r="T230"/>
  <c r="T229"/>
  <c r="R230"/>
  <c r="R229"/>
  <c r="P230"/>
  <c r="P229"/>
  <c r="BK230"/>
  <c r="BK229"/>
  <c r="J229"/>
  <c r="J230"/>
  <c r="BE230"/>
  <c r="J68"/>
  <c r="BI224"/>
  <c r="BH224"/>
  <c r="BG224"/>
  <c r="BF224"/>
  <c r="T224"/>
  <c r="R224"/>
  <c r="P224"/>
  <c r="BK224"/>
  <c r="J224"/>
  <c r="BE224"/>
  <c r="BI214"/>
  <c r="BH214"/>
  <c r="BG214"/>
  <c r="BF214"/>
  <c r="T214"/>
  <c r="R214"/>
  <c r="P214"/>
  <c r="BK214"/>
  <c r="J214"/>
  <c r="BE214"/>
  <c r="BI205"/>
  <c r="BH205"/>
  <c r="BG205"/>
  <c r="BF205"/>
  <c r="T205"/>
  <c r="R205"/>
  <c r="P205"/>
  <c r="BK205"/>
  <c r="J205"/>
  <c r="BE205"/>
  <c r="BI195"/>
  <c r="BH195"/>
  <c r="BG195"/>
  <c r="BF195"/>
  <c r="T195"/>
  <c r="R195"/>
  <c r="P195"/>
  <c r="BK195"/>
  <c r="J195"/>
  <c r="BE195"/>
  <c r="BI188"/>
  <c r="BH188"/>
  <c r="BG188"/>
  <c r="BF188"/>
  <c r="T188"/>
  <c r="R188"/>
  <c r="P188"/>
  <c r="BK188"/>
  <c r="J188"/>
  <c r="BE188"/>
  <c r="BI178"/>
  <c r="BH178"/>
  <c r="BG178"/>
  <c r="BF178"/>
  <c r="T178"/>
  <c r="R178"/>
  <c r="P178"/>
  <c r="BK178"/>
  <c r="J178"/>
  <c r="BE178"/>
  <c r="BI171"/>
  <c r="BH171"/>
  <c r="BG171"/>
  <c r="BF171"/>
  <c r="T171"/>
  <c r="R171"/>
  <c r="P171"/>
  <c r="BK171"/>
  <c r="J171"/>
  <c r="BE171"/>
  <c r="BI167"/>
  <c r="BH167"/>
  <c r="BG167"/>
  <c r="BF167"/>
  <c r="T167"/>
  <c r="T166"/>
  <c r="R167"/>
  <c r="R166"/>
  <c r="P167"/>
  <c r="P166"/>
  <c r="BK167"/>
  <c r="BK166"/>
  <c r="J166"/>
  <c r="J167"/>
  <c r="BE167"/>
  <c r="J67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T118"/>
  <c r="R119"/>
  <c r="R118"/>
  <c r="P119"/>
  <c r="P118"/>
  <c r="BK119"/>
  <c r="BK118"/>
  <c r="J118"/>
  <c r="J119"/>
  <c r="BE119"/>
  <c r="J66"/>
  <c r="BI115"/>
  <c r="BH115"/>
  <c r="BG115"/>
  <c r="BF115"/>
  <c r="T115"/>
  <c r="R115"/>
  <c r="P115"/>
  <c r="BK115"/>
  <c r="J115"/>
  <c r="BE115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5"/>
  <c r="F39"/>
  <c i="1" r="BD56"/>
  <c i="2" r="BH95"/>
  <c r="F38"/>
  <c i="1" r="BC56"/>
  <c i="2" r="BG95"/>
  <c r="F37"/>
  <c i="1" r="BB56"/>
  <c i="2" r="BF95"/>
  <c r="J36"/>
  <c i="1" r="AW56"/>
  <c i="2" r="F36"/>
  <c i="1" r="BA56"/>
  <c i="2" r="T95"/>
  <c r="T94"/>
  <c r="T93"/>
  <c r="T92"/>
  <c r="R95"/>
  <c r="R94"/>
  <c r="R93"/>
  <c r="R92"/>
  <c r="P95"/>
  <c r="P94"/>
  <c r="P93"/>
  <c r="P92"/>
  <c i="1" r="AU56"/>
  <c i="2" r="BK95"/>
  <c r="BK94"/>
  <c r="J94"/>
  <c r="BK93"/>
  <c r="J93"/>
  <c r="BK92"/>
  <c r="J92"/>
  <c r="J63"/>
  <c r="J32"/>
  <c i="1" r="AG56"/>
  <c i="2" r="J95"/>
  <c r="BE95"/>
  <c r="J35"/>
  <c i="1" r="AV56"/>
  <c i="2" r="F35"/>
  <c i="1" r="AZ56"/>
  <c i="2" r="J65"/>
  <c r="J64"/>
  <c r="J88"/>
  <c r="F88"/>
  <c r="F86"/>
  <c r="E84"/>
  <c r="J58"/>
  <c r="F58"/>
  <c r="F56"/>
  <c r="E54"/>
  <c r="J41"/>
  <c r="J26"/>
  <c r="E26"/>
  <c r="J89"/>
  <c r="J59"/>
  <c r="J25"/>
  <c r="J20"/>
  <c r="E20"/>
  <c r="F89"/>
  <c r="F59"/>
  <c r="J19"/>
  <c r="J14"/>
  <c r="J86"/>
  <c r="J56"/>
  <c r="E7"/>
  <c r="E80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<sst xmlns="http://schemas.openxmlformats.org/spreadsheetml/2006/main">
  <si>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</si>
  <si>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</si>
  <si>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</si>
  <si>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</si>
  <si>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</si>
  <si>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{bf72409e-196f-4368-923f-8a55feedbad0}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</si>
  <si>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</si>
  <si>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</si>
  <si>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</si>
  <si>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</si>
  <si>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</si>
  <si>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</si>
  <si>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</si>
  <si>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</si>
  <si>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RH_DHV_1903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</si>
  <si>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</si>
  <si>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</si>
  <si>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In-line okruh kolem Vrbického jezera – III. etapa</t>
  </si>
  <si>
    <t>KSO:</t>
  </si>
  <si>
    <t/>
  </si>
  <si>
    <t>CC-CZ:</t>
  </si>
  <si>
    <t>Místo:</t>
  </si>
  <si>
    <t>katastr Vrbice nad Odrou</t>
  </si>
  <si>
    <t>Datum:</t>
  </si>
  <si>
    <t>6. 3. 2019</t>
  </si>
  <si>
    <t>Zadavatel:</t>
  </si>
  <si>
    <t>IČ:</t>
  </si>
  <si>
    <t>Město Bohumín, Masarykova 158, 735 81 Bohumín</t>
  </si>
  <si>
    <t>DIČ:</t>
  </si>
  <si>
    <t>Uchazeč:</t>
  </si>
  <si>
    <t>Vyplň údaj</t>
  </si>
  <si>
    <t>Projektant:</t>
  </si>
  <si>
    <t>HaskoningDHV Czech Republic, spol. s 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</si>
  <si>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</si>
  <si>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</si>
  <si>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</si>
  <si>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</si>
  <si>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</si>
  <si>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</si>
  <si>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</si>
  <si>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</si>
  <si>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</si>
  <si>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</si>
  <si>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</si>
  <si>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</si>
  <si>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</si>
  <si>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</si>
  <si>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</si>
  <si>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</si>
  <si>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</si>
  <si>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</si>
  <si>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</si>
  <si>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</si>
  <si>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</si>
  <si>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</si>
  <si>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</si>
  <si>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</si>
  <si>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</si>
  <si>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</si>
  <si>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</si>
  <si>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</si>
  <si>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</si>
  <si>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</si>
  <si>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</si>
  <si>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</si>
  <si>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</si>
  <si>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</si>
  <si>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</si>
  <si>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</si>
  <si>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</si>
  <si>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</si>
  <si>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</si>
  <si>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</si>
  <si>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</si>
  <si>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</si>
  <si>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</si>
  <si>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</si>
  <si>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Objekty pozemních komunikací</t>
  </si>
  <si>
    <t>STA</t>
  </si>
  <si>
    <t>1</t>
  </si>
  <si>
    <t>{ac29e885-1857-4372-9fa0-77a941de5e60}</t>
  </si>
  <si>
    <t>2</t>
  </si>
  <si>
    <t>/</t>
  </si>
  <si>
    <t>SO 101.1</t>
  </si>
  <si>
    <t>In-line stezka</t>
  </si>
  <si>
    <t>Soupis</t>
  </si>
  <si>
    <t>{3882a9b5-9a07-4eab-aef6-6c54c421f32c}</t>
  </si>
  <si>
    <t>SO 101.2</t>
  </si>
  <si>
    <t>Dopravní značení</t>
  </si>
  <si>
    <t>{72140803-2bf2-49e5-bf8a-1820d5db9beb}</t>
  </si>
  <si>
    <t>VRN</t>
  </si>
  <si>
    <t>Vedlejší rozpočtové náklady</t>
  </si>
  <si>
    <t>{9bdce190-dcd1-46b7-80e9-fe0b7c5926a2}</t>
  </si>
  <si>
    <t>KRYCÍ LIST SOUPISU PRACÍ</t>
  </si>
  <si>
    <t>Objekt:</t>
  </si>
  <si>
    <t>100 - Objekty pozemních komunikací</t>
  </si>
  <si>
    <t>Soupis:</t>
  </si>
  <si>
    <t>SO 101.1 - In-line stezka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</si>
  <si>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</si>
  <si>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</si>
  <si>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</si>
  <si>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</si>
  <si>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</si>
  <si>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00 - Sanace podloží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</si>
  <si>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</si>
  <si>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</si>
  <si>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</si>
  <si>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</si>
  <si>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</si>
  <si>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</si>
  <si>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</si>
  <si>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</si>
  <si>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</si>
  <si>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</si>
  <si>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</si>
  <si>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</si>
  <si>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</si>
  <si>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</si>
  <si>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</si>
  <si>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</si>
  <si>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</si>
  <si>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</si>
  <si>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</si>
  <si>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</si>
  <si>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</si>
  <si>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</si>
  <si>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Sanace podloží</t>
  </si>
  <si>
    <t>K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</si>
  <si>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</si>
  <si>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</si>
  <si>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m3</t>
  </si>
  <si>
    <t>CS ÚRS 2019 01</t>
  </si>
  <si>
    <t>4</t>
  </si>
  <si>
    <t>-52609305</t>
  </si>
  <si>
    <t>P</t>
  </si>
  <si>
    <t>Poznámka k položce:_x000d_
Bude fakturováno dle skutečného provedení na stavbě!_x000d_
viz výkresy C3.1, C3.2_x000d_
viz TZ SO 101</t>
  </si>
  <si>
    <t>VV</t>
  </si>
  <si>
    <t>Sanace podloží, tl. 0,5m (50% plochy komorová kce + rekonstrukce):</t>
  </si>
  <si>
    <t>0,5*(320+350)</t>
  </si>
  <si>
    <t>335*0,5 'Přepočtené koeficientem množství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</si>
  <si>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</si>
  <si>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</si>
  <si>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1570430515</t>
  </si>
  <si>
    <t>Poznámka k položce:_x000d_
30%_x000d_
_x000d_
Bude fakturováno dle skutečného provedení na stavbě!</t>
  </si>
  <si>
    <t>167,5*0,3 'Přepočtené koeficientem množství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</si>
  <si>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</si>
  <si>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</si>
  <si>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</si>
  <si>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-497472053</t>
  </si>
  <si>
    <t>Poznámka k položce:_x000d_
Bude fakturováno dle skutečného provedení na stavbě!</t>
  </si>
  <si>
    <t>171201201</t>
  </si>
  <si>
    <t>Uložení sypaniny na skládky</t>
  </si>
  <si>
    <t>-305676395</t>
  </si>
  <si>
    <t>5</t>
  </si>
  <si>
    <t>171201211</t>
  </si>
  <si>
    <t>Poplatek za uložení stavebního odpadu na skládce (skládkovné) zeminy a kameniva zatříděného do Katalogu odpadů pod kódem 170 504</t>
  </si>
  <si>
    <t>t</t>
  </si>
  <si>
    <t>-1301044598</t>
  </si>
  <si>
    <t>167,500*1,65</t>
  </si>
  <si>
    <t>6</t>
  </si>
  <si>
    <t>564871111</t>
  </si>
  <si>
    <t>Podklad ze štěrkodrti ŠD s rozprostřením a zhutněním, po zhutnění tl. 250 mm</t>
  </si>
  <si>
    <t>m2</t>
  </si>
  <si>
    <t>286819137</t>
  </si>
  <si>
    <t xml:space="preserve">Poznámka k položce:_x000d_
štěrkodrť frakce 0-63_x000d_
_x000d_
Bude fakturováno dle skutečného provedení na stavbě!_x000d_
</t>
  </si>
  <si>
    <t>dvě vrstvy (2x250mm):</t>
  </si>
  <si>
    <t>2*(320+350)</t>
  </si>
  <si>
    <t>1340*0,5 'Přepočtené koeficientem množství</t>
  </si>
  <si>
    <t>7</t>
  </si>
  <si>
    <t>M</t>
  </si>
  <si>
    <t>69311018</t>
  </si>
  <si>
    <t>geotextilie tkaná PES 300/300kN/m</t>
  </si>
  <si>
    <t>8</t>
  </si>
  <si>
    <t>713881160</t>
  </si>
  <si>
    <t>670*1,05 'Přepočtené koeficientem množství</t>
  </si>
  <si>
    <t>Zemní práce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</si>
  <si>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</si>
  <si>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</si>
  <si>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1321387391</t>
  </si>
  <si>
    <t>Poznámka k položce:_x000d_
viz výkresy C3.1, C3.2_x000d_
viz TZ SO 101</t>
  </si>
  <si>
    <t>demolice stávající štěrkové vozovky:</t>
  </si>
  <si>
    <t>670</t>
  </si>
  <si>
    <t>9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</si>
  <si>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</si>
  <si>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</si>
  <si>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-721774367</t>
  </si>
  <si>
    <t>10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</si>
  <si>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</si>
  <si>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</si>
  <si>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2033990112</t>
  </si>
  <si>
    <t>demolice nevhodné obrusné vrstvy stáv. vozovky:</t>
  </si>
  <si>
    <t>4000</t>
  </si>
  <si>
    <t>11</t>
  </si>
  <si>
    <t>121101101</t>
  </si>
  <si>
    <t>Sejmutí ornice nebo lesní půdy s vodorovným přemístěním na hromady v místě upotřebení nebo na dočasné či trvalé skládky se složením, na vzdálenost do 50 m</t>
  </si>
  <si>
    <t>-1962456173</t>
  </si>
  <si>
    <t>Poznámka k položce:_x000d_
Tloušťka 10cm._x000d_
viz výkresy C3.1, C3.2_x000d_
viz TZ SO 101</t>
  </si>
  <si>
    <t>podél krajnic:</t>
  </si>
  <si>
    <t>105*(0,8+1,2)*0,1</t>
  </si>
  <si>
    <t>90*(0,5+0,5)*0,1</t>
  </si>
  <si>
    <t>1100*(0,8+1,0)*0,1</t>
  </si>
  <si>
    <t>Součet</t>
  </si>
  <si>
    <t>12</t>
  </si>
  <si>
    <t>-18264778</t>
  </si>
  <si>
    <t>13</t>
  </si>
  <si>
    <t>1816037447</t>
  </si>
  <si>
    <t>Poznámka k položce:_x000d_
30%</t>
  </si>
  <si>
    <t>228*0,3 'Přepočtené koeficientem množství</t>
  </si>
  <si>
    <t>14</t>
  </si>
  <si>
    <t>-43541425</t>
  </si>
  <si>
    <t>167101103</t>
  </si>
  <si>
    <t>Nakládání, skládání a překládání neulehlého výkopku nebo sypaniny skládání nebo překládání, z hornin tř. 1 až 4</t>
  </si>
  <si>
    <t>-1991156756</t>
  </si>
  <si>
    <t>16</t>
  </si>
  <si>
    <t>511837232</t>
  </si>
  <si>
    <t>17</t>
  </si>
  <si>
    <t>1904691343</t>
  </si>
  <si>
    <t>228,000*1,65</t>
  </si>
  <si>
    <t>18</t>
  </si>
  <si>
    <t>181202305</t>
  </si>
  <si>
    <t>Úprava pláně na stavbách dálnic strojně na násypech se zhutněním</t>
  </si>
  <si>
    <t>-1028193995</t>
  </si>
  <si>
    <t xml:space="preserve">Poznámka k položce:_x000d_
Modul přetvárnosti pod navrženými konstrukcemi  - poměr Edef2 : Edef1 &lt; 2</t>
  </si>
  <si>
    <t>320+350</t>
  </si>
  <si>
    <t>19</t>
  </si>
  <si>
    <t>181301111</t>
  </si>
  <si>
    <t>Rozprostření a urovnání ornice v rovině nebo ve svahu sklonu do 1:5 při souvislé ploše přes 500 m2, tl. vrstvy do 100 mm</t>
  </si>
  <si>
    <t>-499594018</t>
  </si>
  <si>
    <t>105*(0,8+1,2)</t>
  </si>
  <si>
    <t>90*(0,5+0,5)</t>
  </si>
  <si>
    <t>1100*(0,8+1,0)</t>
  </si>
  <si>
    <t>20</t>
  </si>
  <si>
    <t>181451131</t>
  </si>
  <si>
    <t>Založení trávníku na půdě předem připravené plochy přes 1000 m2 výsevem včetně utažení parkového v rovině nebo na svahu do 1:5</t>
  </si>
  <si>
    <t>361279511</t>
  </si>
  <si>
    <t>00572410</t>
  </si>
  <si>
    <t>osivo směs travní parková</t>
  </si>
  <si>
    <t>kg</t>
  </si>
  <si>
    <t>242877138</t>
  </si>
  <si>
    <t>2280*0,025</t>
  </si>
  <si>
    <t>22</t>
  </si>
  <si>
    <t>182303111</t>
  </si>
  <si>
    <t>Doplnění zeminy nebo substrátu na travnatých plochách tloušťky do 50 mm v rovině nebo na svahu do 1:5</t>
  </si>
  <si>
    <t>-889691238</t>
  </si>
  <si>
    <t>23</t>
  </si>
  <si>
    <t>10371500</t>
  </si>
  <si>
    <t>substrát pro trávníky VL</t>
  </si>
  <si>
    <t>1126408259</t>
  </si>
  <si>
    <t>Komunikace pozemní</t>
  </si>
  <si>
    <t>24</t>
  </si>
  <si>
    <t>564811111</t>
  </si>
  <si>
    <t>Podklad ze štěrkodrti ŠD s rozprostřením a zhutněním, po zhutnění tl. 50 mm</t>
  </si>
  <si>
    <t>-1930962657</t>
  </si>
  <si>
    <t>Poznámka k položce:_x000d_
viz výkresy C3.1, C3.2_x000d_
viz výkresy D.1.1.3_x000d_
viz TZ SO 101</t>
  </si>
  <si>
    <t xml:space="preserve">in-line stezka  - komorové kce (ŠD 0-32):</t>
  </si>
  <si>
    <t>320</t>
  </si>
  <si>
    <t>25</t>
  </si>
  <si>
    <t>564861111</t>
  </si>
  <si>
    <t>Podklad ze štěrkodrti ŠD s rozprostřením a zhutněním, po zhutnění tl. 200 mm</t>
  </si>
  <si>
    <t>-1208345463</t>
  </si>
  <si>
    <t xml:space="preserve">in-line stezka  - v místě štěrkové komunikace (ČSN 73 6126-1 Edef2 = 30MPa):</t>
  </si>
  <si>
    <t>26</t>
  </si>
  <si>
    <t>565135111</t>
  </si>
  <si>
    <t>Asfaltový beton vrstva podkladní ACP 16 (obalované kamenivo střednězrnné - OKS) s rozprostřením a zhutněním v pruhu šířky do 3 m, po zhutnění tl. 50 mm</t>
  </si>
  <si>
    <t>-1206208965</t>
  </si>
  <si>
    <t>ČSN EN 13 108-1</t>
  </si>
  <si>
    <t xml:space="preserve">in-line stezka  - komorové kce (ACP 16+):</t>
  </si>
  <si>
    <t xml:space="preserve">in-line stezka  - rekonstrukce (ACP 16+):</t>
  </si>
  <si>
    <t>350</t>
  </si>
  <si>
    <t xml:space="preserve">in-line stezka  - v místě štěrkové komunikace - 80% povrchu (ACP 16+):</t>
  </si>
  <si>
    <t>4000*0,8</t>
  </si>
  <si>
    <t>27</t>
  </si>
  <si>
    <t>569531111</t>
  </si>
  <si>
    <t>Zpevnění krajnic nebo komunikací pro pěší s rozprostřením a zhutněním, po zhutnění prohozenou zeminou tl. 100 mm</t>
  </si>
  <si>
    <t>-1145649608</t>
  </si>
  <si>
    <t>105*(0,25+0,25)</t>
  </si>
  <si>
    <t>90*(0,25+0,25)</t>
  </si>
  <si>
    <t>1100*(0,25+0,25)</t>
  </si>
  <si>
    <t>28</t>
  </si>
  <si>
    <t>573111112</t>
  </si>
  <si>
    <t>Postřik infiltrační PI z asfaltu silničního s posypem kamenivem, v množství 1,00 kg/m2</t>
  </si>
  <si>
    <t>-1559728572</t>
  </si>
  <si>
    <t>ČSN 73 6129</t>
  </si>
  <si>
    <t xml:space="preserve">in-line stezka  - komorové kce:</t>
  </si>
  <si>
    <t xml:space="preserve">in-line stezka  - rekonstrukce:</t>
  </si>
  <si>
    <t xml:space="preserve">in-line stezka  - v místě štěrkové komunikace:</t>
  </si>
  <si>
    <t>29</t>
  </si>
  <si>
    <t>573211107</t>
  </si>
  <si>
    <t>Postřik spojovací PS bez posypu kamenivem z asfaltu silničního, v množství 0,30 kg/m2</t>
  </si>
  <si>
    <t>-857589618</t>
  </si>
  <si>
    <t>30</t>
  </si>
  <si>
    <t>577143111</t>
  </si>
  <si>
    <t>Asfaltový beton vrstva obrusná ACO 8 (ABJ) s rozprostřením a se zhutněním z nemodifikovaného asfaltu v pruhu šířky do 3 m, po zhutnění tl. 50 mm</t>
  </si>
  <si>
    <t>-2025682487</t>
  </si>
  <si>
    <t>31</t>
  </si>
  <si>
    <t>R_5649999</t>
  </si>
  <si>
    <t>komorový zpevňovací systém podloží a zemních těles 200/340</t>
  </si>
  <si>
    <t>dle dodavatele</t>
  </si>
  <si>
    <t>-638089841</t>
  </si>
  <si>
    <t>Poznámka k položce:_x000d_
Materiál: 			HDPE – polyetylen_x000d_
Rozměry sekce (š/d):	 3,5 / 6,0m_x000d_
Rozteč svárů:		340mm_x000d_
Síla nosného pásu:		1,5mm_x000d_
Výška sekce:		200mm_x000d_
_x000d_
viz výkresy C3.1, C3.2_x000d_
viz výkresy D.1.1.3_x000d_
viz TZ SO 101</t>
  </si>
  <si>
    <t>320*1,05 'Přepočtené koeficientem množství</t>
  </si>
  <si>
    <t>Ostatní konstrukce a práce, bourání</t>
  </si>
  <si>
    <t>32</t>
  </si>
  <si>
    <t>919735113</t>
  </si>
  <si>
    <t>Řezání stávajícího živičného krytu nebo podkladu hloubky přes 100 do 150 mm</t>
  </si>
  <si>
    <t>m</t>
  </si>
  <si>
    <t>951061402</t>
  </si>
  <si>
    <t>Poznámka k položce:_x000d_
viz TZ SO 101</t>
  </si>
  <si>
    <t>Vyřezání spáry:</t>
  </si>
  <si>
    <t>33</t>
  </si>
  <si>
    <t>919748111</t>
  </si>
  <si>
    <t>Provedení postřiku, popř. zdrsnění povrchu cementobetonového krytu nebo podkladu ochrannou emulzí</t>
  </si>
  <si>
    <t>-1797043886</t>
  </si>
  <si>
    <t>8*0,3</t>
  </si>
  <si>
    <t>34</t>
  </si>
  <si>
    <t>111625530</t>
  </si>
  <si>
    <t>emulze asfaltová rychleštěpná pro tryskové vysprávky</t>
  </si>
  <si>
    <t>1936264037</t>
  </si>
  <si>
    <t>2,4*10*0,001</t>
  </si>
  <si>
    <t>997</t>
  </si>
  <si>
    <t>Přesun sutě</t>
  </si>
  <si>
    <t>35</t>
  </si>
  <si>
    <t>997002511</t>
  </si>
  <si>
    <t>Vodorovné přemístění suti a vybouraných hmot bez naložení, se složením a hrubým urovnáním na vzdálenost do 1 km</t>
  </si>
  <si>
    <t>-1177818704</t>
  </si>
  <si>
    <t>36</t>
  </si>
  <si>
    <t>997002519</t>
  </si>
  <si>
    <t>Vodorovné přemístění suti a vybouraných hmot bez naložení, se složením a hrubým urovnáním Příplatek k ceně za každý další i započatý 1 km přes 1 km</t>
  </si>
  <si>
    <t>228509735</t>
  </si>
  <si>
    <t>Poznámka k položce:_x000d_
Celkem 10km.</t>
  </si>
  <si>
    <t>927,4*9 'Přepočtené koeficientem množství</t>
  </si>
  <si>
    <t>37</t>
  </si>
  <si>
    <t>997002611</t>
  </si>
  <si>
    <t>Nakládání suti a vybouraných hmot na dopravní prostředek pro vodorovné přemístění</t>
  </si>
  <si>
    <t>-809332963</t>
  </si>
  <si>
    <t>38</t>
  </si>
  <si>
    <t>997013831</t>
  </si>
  <si>
    <t>Poplatek za uložení stavebního odpadu na skládce (skládkovné) směsného stavebního a demoličního zatříděného do Katalogu odpadů pod kódem 170 904</t>
  </si>
  <si>
    <t>-740507190</t>
  </si>
  <si>
    <t>39</t>
  </si>
  <si>
    <t>997221845</t>
  </si>
  <si>
    <t>Poplatek za uložení stavebního odpadu na skládce (skládkovné) asfaltového bez obsahu dehtu zatříděného do Katalogu odpadů pod kódem 170 302</t>
  </si>
  <si>
    <t>-1001098446</t>
  </si>
  <si>
    <t>40</t>
  </si>
  <si>
    <t>997221855</t>
  </si>
  <si>
    <t>910174193</t>
  </si>
  <si>
    <t>120,6+284,8</t>
  </si>
  <si>
    <t>998</t>
  </si>
  <si>
    <t>Přesun hmot</t>
  </si>
  <si>
    <t>41</t>
  </si>
  <si>
    <t>998225111</t>
  </si>
  <si>
    <t>Přesun hmot pro komunikace s krytem z kameniva, monolitickým betonovým nebo živičným dopravní vzdálenost do 200 m jakékoliv délky objektu</t>
  </si>
  <si>
    <t>1160845208</t>
  </si>
  <si>
    <t>42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</si>
  <si>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</si>
  <si>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</si>
  <si>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613800972</t>
  </si>
  <si>
    <t>SO 101.2 - Dopravní značení</t>
  </si>
  <si>
    <t xml:space="preserve">    2 - Zakládání</t>
  </si>
  <si>
    <t>131203101</t>
  </si>
  <si>
    <t>Hloubení zapažených i nezapažených jam ručním nebo pneumatickým nářadím s urovnáním dna do předepsaného profilu a spádu v horninách tř. 3 soudržných</t>
  </si>
  <si>
    <t>-1833690523</t>
  </si>
  <si>
    <t>Dopravní značky:</t>
  </si>
  <si>
    <t>0,75*0,75*1*1</t>
  </si>
  <si>
    <t>Zábrany proti vjezdu vozidel:</t>
  </si>
  <si>
    <t>0,75*0,75*1*4</t>
  </si>
  <si>
    <t>odpadkový koš:</t>
  </si>
  <si>
    <t>informační tabule:</t>
  </si>
  <si>
    <t>0,75*0,75*1*2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</si>
  <si>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</si>
  <si>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</si>
  <si>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416397829</t>
  </si>
  <si>
    <t>4,501*0,3 'Přepočtené koeficientem množství</t>
  </si>
  <si>
    <t>1237488763</t>
  </si>
  <si>
    <t>167101101</t>
  </si>
  <si>
    <t>Nakládání, skládání a překládání neulehlého výkopku nebo sypaniny nakládání, množství do 100 m3, z hornin tř. 1 až 4</t>
  </si>
  <si>
    <t>-1209217081</t>
  </si>
  <si>
    <t>-465067777</t>
  </si>
  <si>
    <t>-988215257</t>
  </si>
  <si>
    <t>-1376799785</t>
  </si>
  <si>
    <t>4,501*1,85</t>
  </si>
  <si>
    <t>Zakládání</t>
  </si>
  <si>
    <t>275313511</t>
  </si>
  <si>
    <t>Základy z betonu prostého patky a bloky z betonu kamenem neprokládaného tř. C 12/15</t>
  </si>
  <si>
    <t>173089005</t>
  </si>
  <si>
    <t>4,501*1,1 'Přepočtené koeficientem množství</t>
  </si>
  <si>
    <t>912111121</t>
  </si>
  <si>
    <t>Montáž zábrany parkovací tvaru U přichycené šrouby</t>
  </si>
  <si>
    <t>kus</t>
  </si>
  <si>
    <t>1546459060</t>
  </si>
  <si>
    <t>Uzamykatelná zábrany proti vjezdu vozidel:</t>
  </si>
  <si>
    <t>74910161</t>
  </si>
  <si>
    <t>sloupek parkovací sklopný 500x800x350mm uzamykatelný komaxit 3 nohy</t>
  </si>
  <si>
    <t>-1013197324</t>
  </si>
  <si>
    <t>74910185</t>
  </si>
  <si>
    <t>patka montážní k parkovacímu sloupku</t>
  </si>
  <si>
    <t>1584662689</t>
  </si>
  <si>
    <t>914111111</t>
  </si>
  <si>
    <t>Montáž svislé dopravní značky základní velikosti do 1 m2 objímkami na sloupky nebo konzoly</t>
  </si>
  <si>
    <t>1862193792</t>
  </si>
  <si>
    <t>404_R_4411699</t>
  </si>
  <si>
    <t>značka dopravní svislá</t>
  </si>
  <si>
    <t>vlastní, na podkladě ÚRS</t>
  </si>
  <si>
    <t>-2066579278</t>
  </si>
  <si>
    <t>C 9a:</t>
  </si>
  <si>
    <t>C 9b:</t>
  </si>
  <si>
    <t>E 13:</t>
  </si>
  <si>
    <t>IS 19a</t>
  </si>
  <si>
    <t>IS 19c</t>
  </si>
  <si>
    <t>914511112</t>
  </si>
  <si>
    <t>Montáž sloupku dopravních značek délky do 3,5 m do hliníkové patky</t>
  </si>
  <si>
    <t>1937746130</t>
  </si>
  <si>
    <t>404452300</t>
  </si>
  <si>
    <t>sloupek pro dopravní značku Zn D 70mm v 3,5m</t>
  </si>
  <si>
    <t>-1656372649</t>
  </si>
  <si>
    <t>40445241</t>
  </si>
  <si>
    <t>patka pro sloupek Al D 70mm</t>
  </si>
  <si>
    <t>341914310</t>
  </si>
  <si>
    <t>40445254</t>
  </si>
  <si>
    <t>víčko plastové na sloupek D 70mm</t>
  </si>
  <si>
    <t>2083060644</t>
  </si>
  <si>
    <t>40445257</t>
  </si>
  <si>
    <t>svorka upínací na sloupek D 70mm</t>
  </si>
  <si>
    <t>1640450974</t>
  </si>
  <si>
    <t>1*2</t>
  </si>
  <si>
    <t>915311113</t>
  </si>
  <si>
    <t>Vodorovné značení předformovaným termoplastem dopravní značky barevné velikosti do 5 m2</t>
  </si>
  <si>
    <t>-1030559267</t>
  </si>
  <si>
    <t>V 9a (V14):</t>
  </si>
  <si>
    <t>V 15 (C 9a):</t>
  </si>
  <si>
    <t>915321111</t>
  </si>
  <si>
    <t>Vodorovné značení předformovaným termoplastem přechod pro chodce z pásů šířky 0,5 m</t>
  </si>
  <si>
    <t>274299292</t>
  </si>
  <si>
    <t>lepený reliéfní pás:</t>
  </si>
  <si>
    <t>(0,4+0,6+0,4)*4,5</t>
  </si>
  <si>
    <t>936001001</t>
  </si>
  <si>
    <t>Montáž prvků městské a zahradní architektury hmotnosti do 0,1 t</t>
  </si>
  <si>
    <t>-824958526</t>
  </si>
  <si>
    <t>Informační tabule:</t>
  </si>
  <si>
    <t>562_R_8904099</t>
  </si>
  <si>
    <t>tabule informační</t>
  </si>
  <si>
    <t>-626826176</t>
  </si>
  <si>
    <t>936104211</t>
  </si>
  <si>
    <t>Montáž odpadkového koše do betonové patky</t>
  </si>
  <si>
    <t>-743063473</t>
  </si>
  <si>
    <t>74910120</t>
  </si>
  <si>
    <t>koš odpadkový plastový (možnost upevnění) v 840mm D 350mm obsah 50L</t>
  </si>
  <si>
    <t>-1999898879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</si>
  <si>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</si>
  <si>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</si>
  <si>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</si>
  <si>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</si>
  <si>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913121111</t>
  </si>
  <si>
    <t>Montáž a demontáž dočasných dopravních značek kompletních značek vč. podstavce a sloupku základních</t>
  </si>
  <si>
    <t>1770649890</t>
  </si>
  <si>
    <t>913121211</t>
  </si>
  <si>
    <t>Montáž a demontáž dočasných dopravních značek Příplatek za první a každý další den použití dočasných dopravních značek k ceně 12-1111</t>
  </si>
  <si>
    <t>1631142377</t>
  </si>
  <si>
    <t>Poznámka k položce:_x000d_
Délka výstavby 3 měsíce = 93 dnů.</t>
  </si>
  <si>
    <t>4*124 'Přepočtené koeficientem množství</t>
  </si>
  <si>
    <t>VRN1</t>
  </si>
  <si>
    <t>Průzkumné, geodetické a projektové práce</t>
  </si>
  <si>
    <t>011503001</t>
  </si>
  <si>
    <t>Vyjádření správců sítí – aktualizace</t>
  </si>
  <si>
    <t>stavba</t>
  </si>
  <si>
    <t>1024</t>
  </si>
  <si>
    <t>996217958</t>
  </si>
  <si>
    <t>011503002</t>
  </si>
  <si>
    <t>Vytyčení trasy inženýrských sítí</t>
  </si>
  <si>
    <t>290903266</t>
  </si>
  <si>
    <t>011503003</t>
  </si>
  <si>
    <t>Vytyčení stavby včetně fotodokumentace</t>
  </si>
  <si>
    <t>1163991734</t>
  </si>
  <si>
    <t>012103000</t>
  </si>
  <si>
    <t>Geodetické práce před výstavbou</t>
  </si>
  <si>
    <t>-1811936065</t>
  </si>
  <si>
    <t>Poznámka k položce:_x000d_
Včetně geometrického plánu pro zřízení věcného břemene.</t>
  </si>
  <si>
    <t>012203000</t>
  </si>
  <si>
    <t>Geodetické práce při provádění stavby</t>
  </si>
  <si>
    <t>-97944906</t>
  </si>
  <si>
    <t>012303000</t>
  </si>
  <si>
    <t>Geodetické práce po výstavbě</t>
  </si>
  <si>
    <t>-2012720563</t>
  </si>
  <si>
    <t>013254000</t>
  </si>
  <si>
    <t>Dokumentace skutečného provedení stavby</t>
  </si>
  <si>
    <t>-1422048568</t>
  </si>
  <si>
    <t>034503000</t>
  </si>
  <si>
    <t>Informační tabule na staveništi</t>
  </si>
  <si>
    <t>1961434754</t>
  </si>
  <si>
    <t>Povinné informační a propagační nástroje:</t>
  </si>
  <si>
    <t>VRN3</t>
  </si>
  <si>
    <t>Zařízení staveniště</t>
  </si>
  <si>
    <t>032103000</t>
  </si>
  <si>
    <t>Náklady na stavební buňky</t>
  </si>
  <si>
    <t>1099188633</t>
  </si>
  <si>
    <t>Poznámka k položce:_x000d_
Délka výstavby 3 měsíce.</t>
  </si>
  <si>
    <t>032503000</t>
  </si>
  <si>
    <t>Skládky na staveništi</t>
  </si>
  <si>
    <t>-1174093242</t>
  </si>
  <si>
    <t>032903000</t>
  </si>
  <si>
    <t>Náklady na provoz a údržbu vybavení staveniště</t>
  </si>
  <si>
    <t>-1757466386</t>
  </si>
  <si>
    <t>034103000</t>
  </si>
  <si>
    <t>Oplocení staveniště</t>
  </si>
  <si>
    <t>1747026607</t>
  </si>
  <si>
    <t>Poznámka k položce:_x000d_
montáž, pronájem po celou dobu výstavby, demontáž</t>
  </si>
  <si>
    <t>5*25</t>
  </si>
  <si>
    <t>034303000</t>
  </si>
  <si>
    <t>Opatření na ochranu pozemků sousedních se staveništěm</t>
  </si>
  <si>
    <t>-1284515455</t>
  </si>
  <si>
    <t>039103000</t>
  </si>
  <si>
    <t>Rozebrání, bourání a odvoz zařízení staveniště</t>
  </si>
  <si>
    <t>626454875</t>
  </si>
  <si>
    <t>039203000</t>
  </si>
  <si>
    <t>Úprava terénu po zrušení zařízení staveniště</t>
  </si>
  <si>
    <t>1579962464</t>
  </si>
  <si>
    <t>VRN4</t>
  </si>
  <si>
    <t>Inženýrská činnost</t>
  </si>
  <si>
    <t>043134000</t>
  </si>
  <si>
    <t>Zkoušky zatěžovací</t>
  </si>
  <si>
    <t>-1608638546</t>
  </si>
  <si>
    <t>Poznámka k položce:_x000d_
Statická zátěžová zkouška dle ČSN 72 1006.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</si>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</sst>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42</v>
      </c>
      <c r="E29" s="46"/>
      <c r="F29" s="32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RH_DHV_1903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In-line okruh kolem Vrbického jezera – III. etapa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katastr Vrbice nad Odrou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6. 3. 2019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7.9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Bohumín, Masarykova 158, 735 81 Bohumín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72" t="str">
        <f>IF(E17="","",E17)</f>
        <v>HaskoningDHV Czech Republic, spol. s 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ROUND(AG55+AG58,2)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ROUND(AS55+AS58,2)</f>
        <v>0</v>
      </c>
      <c r="AT54" s="105">
        <f>ROUND(SUM(AV54:AW54),2)</f>
        <v>0</v>
      </c>
      <c r="AU54" s="106">
        <f>ROUND(AU55+AU58,5)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ROUND(AZ55+AZ58,2)</f>
        <v>0</v>
      </c>
      <c r="BA54" s="105">
        <f>ROUND(BA55+BA58,2)</f>
        <v>0</v>
      </c>
      <c r="BB54" s="105">
        <f>ROUND(BB55+BB58,2)</f>
        <v>0</v>
      </c>
      <c r="BC54" s="105">
        <f>ROUND(BC55+BC58,2)</f>
        <v>0</v>
      </c>
      <c r="BD54" s="107">
        <f>ROUND(BD55+BD58,2)</f>
        <v>0</v>
      </c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6" customFormat="1" ht="16.5" customHeight="1"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ROUND(SUM(AG56:AG57),2)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78</v>
      </c>
      <c r="AR55" s="117"/>
      <c r="AS55" s="118">
        <f>ROUND(SUM(AS56:AS57),2)</f>
        <v>0</v>
      </c>
      <c r="AT55" s="119">
        <f>ROUND(SUM(AV55:AW55),2)</f>
        <v>0</v>
      </c>
      <c r="AU55" s="120">
        <f>ROUND(SUM(AU56:AU57),5)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ROUND(SUM(AZ56:AZ57),2)</f>
        <v>0</v>
      </c>
      <c r="BA55" s="119">
        <f>ROUND(SUM(BA56:BA57),2)</f>
        <v>0</v>
      </c>
      <c r="BB55" s="119">
        <f>ROUND(SUM(BB56:BB57),2)</f>
        <v>0</v>
      </c>
      <c r="BC55" s="119">
        <f>ROUND(SUM(BC56:BC57),2)</f>
        <v>0</v>
      </c>
      <c r="BD55" s="121">
        <f>ROUND(SUM(BD56:BD57),2)</f>
        <v>0</v>
      </c>
      <c r="BS55" s="122" t="s">
        <v>71</v>
      </c>
      <c r="BT55" s="122" t="s">
        <v>79</v>
      </c>
      <c r="BU55" s="122" t="s">
        <v>73</v>
      </c>
      <c r="BV55" s="122" t="s">
        <v>74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3" customFormat="1" ht="25.5" customHeight="1">
      <c r="A56" s="123" t="s">
        <v>82</v>
      </c>
      <c r="B56" s="62"/>
      <c r="C56" s="124"/>
      <c r="D56" s="124"/>
      <c r="E56" s="125" t="s">
        <v>83</v>
      </c>
      <c r="F56" s="125"/>
      <c r="G56" s="125"/>
      <c r="H56" s="125"/>
      <c r="I56" s="125"/>
      <c r="J56" s="124"/>
      <c r="K56" s="125" t="s">
        <v>84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 101.1 - In-line stezka'!J32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85</v>
      </c>
      <c r="AR56" s="64"/>
      <c r="AS56" s="128">
        <v>0</v>
      </c>
      <c r="AT56" s="129">
        <f>ROUND(SUM(AV56:AW56),2)</f>
        <v>0</v>
      </c>
      <c r="AU56" s="130">
        <f>'SO 101.1 - In-line stezka'!P92</f>
        <v>0</v>
      </c>
      <c r="AV56" s="129">
        <f>'SO 101.1 - In-line stezka'!J35</f>
        <v>0</v>
      </c>
      <c r="AW56" s="129">
        <f>'SO 101.1 - In-line stezka'!J36</f>
        <v>0</v>
      </c>
      <c r="AX56" s="129">
        <f>'SO 101.1 - In-line stezka'!J37</f>
        <v>0</v>
      </c>
      <c r="AY56" s="129">
        <f>'SO 101.1 - In-line stezka'!J38</f>
        <v>0</v>
      </c>
      <c r="AZ56" s="129">
        <f>'SO 101.1 - In-line stezka'!F35</f>
        <v>0</v>
      </c>
      <c r="BA56" s="129">
        <f>'SO 101.1 - In-line stezka'!F36</f>
        <v>0</v>
      </c>
      <c r="BB56" s="129">
        <f>'SO 101.1 - In-line stezka'!F37</f>
        <v>0</v>
      </c>
      <c r="BC56" s="129">
        <f>'SO 101.1 - In-line stezka'!F38</f>
        <v>0</v>
      </c>
      <c r="BD56" s="131">
        <f>'SO 101.1 - In-line stezka'!F39</f>
        <v>0</v>
      </c>
      <c r="BT56" s="132" t="s">
        <v>81</v>
      </c>
      <c r="BV56" s="132" t="s">
        <v>74</v>
      </c>
      <c r="BW56" s="132" t="s">
        <v>86</v>
      </c>
      <c r="BX56" s="132" t="s">
        <v>80</v>
      </c>
      <c r="CL56" s="132" t="s">
        <v>19</v>
      </c>
    </row>
    <row r="57" s="3" customFormat="1" ht="25.5" customHeight="1">
      <c r="A57" s="123" t="s">
        <v>82</v>
      </c>
      <c r="B57" s="62"/>
      <c r="C57" s="124"/>
      <c r="D57" s="124"/>
      <c r="E57" s="125" t="s">
        <v>87</v>
      </c>
      <c r="F57" s="125"/>
      <c r="G57" s="125"/>
      <c r="H57" s="125"/>
      <c r="I57" s="125"/>
      <c r="J57" s="124"/>
      <c r="K57" s="125" t="s">
        <v>88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'SO 101.2 - Dopravní značení'!J32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85</v>
      </c>
      <c r="AR57" s="64"/>
      <c r="AS57" s="128">
        <v>0</v>
      </c>
      <c r="AT57" s="129">
        <f>ROUND(SUM(AV57:AW57),2)</f>
        <v>0</v>
      </c>
      <c r="AU57" s="130">
        <f>'SO 101.2 - Dopravní značení'!P89</f>
        <v>0</v>
      </c>
      <c r="AV57" s="129">
        <f>'SO 101.2 - Dopravní značení'!J35</f>
        <v>0</v>
      </c>
      <c r="AW57" s="129">
        <f>'SO 101.2 - Dopravní značení'!J36</f>
        <v>0</v>
      </c>
      <c r="AX57" s="129">
        <f>'SO 101.2 - Dopravní značení'!J37</f>
        <v>0</v>
      </c>
      <c r="AY57" s="129">
        <f>'SO 101.2 - Dopravní značení'!J38</f>
        <v>0</v>
      </c>
      <c r="AZ57" s="129">
        <f>'SO 101.2 - Dopravní značení'!F35</f>
        <v>0</v>
      </c>
      <c r="BA57" s="129">
        <f>'SO 101.2 - Dopravní značení'!F36</f>
        <v>0</v>
      </c>
      <c r="BB57" s="129">
        <f>'SO 101.2 - Dopravní značení'!F37</f>
        <v>0</v>
      </c>
      <c r="BC57" s="129">
        <f>'SO 101.2 - Dopravní značení'!F38</f>
        <v>0</v>
      </c>
      <c r="BD57" s="131">
        <f>'SO 101.2 - Dopravní značení'!F39</f>
        <v>0</v>
      </c>
      <c r="BT57" s="132" t="s">
        <v>81</v>
      </c>
      <c r="BV57" s="132" t="s">
        <v>74</v>
      </c>
      <c r="BW57" s="132" t="s">
        <v>89</v>
      </c>
      <c r="BX57" s="132" t="s">
        <v>80</v>
      </c>
      <c r="CL57" s="132" t="s">
        <v>19</v>
      </c>
    </row>
    <row r="58" s="6" customFormat="1" ht="16.5" customHeight="1">
      <c r="A58" s="123" t="s">
        <v>82</v>
      </c>
      <c r="B58" s="110"/>
      <c r="C58" s="111"/>
      <c r="D58" s="112" t="s">
        <v>90</v>
      </c>
      <c r="E58" s="112"/>
      <c r="F58" s="112"/>
      <c r="G58" s="112"/>
      <c r="H58" s="112"/>
      <c r="I58" s="113"/>
      <c r="J58" s="112" t="s">
        <v>91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5">
        <f>'VRN - Vedlejší rozpočtové...'!J30</f>
        <v>0</v>
      </c>
      <c r="AH58" s="113"/>
      <c r="AI58" s="113"/>
      <c r="AJ58" s="113"/>
      <c r="AK58" s="113"/>
      <c r="AL58" s="113"/>
      <c r="AM58" s="113"/>
      <c r="AN58" s="115">
        <f>SUM(AG58,AT58)</f>
        <v>0</v>
      </c>
      <c r="AO58" s="113"/>
      <c r="AP58" s="113"/>
      <c r="AQ58" s="116" t="s">
        <v>78</v>
      </c>
      <c r="AR58" s="117"/>
      <c r="AS58" s="133">
        <v>0</v>
      </c>
      <c r="AT58" s="134">
        <f>ROUND(SUM(AV58:AW58),2)</f>
        <v>0</v>
      </c>
      <c r="AU58" s="135">
        <f>'VRN - Vedlejší rozpočtové...'!P85</f>
        <v>0</v>
      </c>
      <c r="AV58" s="134">
        <f>'VRN - Vedlejší rozpočtové...'!J33</f>
        <v>0</v>
      </c>
      <c r="AW58" s="134">
        <f>'VRN - Vedlejší rozpočtové...'!J34</f>
        <v>0</v>
      </c>
      <c r="AX58" s="134">
        <f>'VRN - Vedlejší rozpočtové...'!J35</f>
        <v>0</v>
      </c>
      <c r="AY58" s="134">
        <f>'VRN - Vedlejší rozpočtové...'!J36</f>
        <v>0</v>
      </c>
      <c r="AZ58" s="134">
        <f>'VRN - Vedlejší rozpočtové...'!F33</f>
        <v>0</v>
      </c>
      <c r="BA58" s="134">
        <f>'VRN - Vedlejší rozpočtové...'!F34</f>
        <v>0</v>
      </c>
      <c r="BB58" s="134">
        <f>'VRN - Vedlejší rozpočtové...'!F35</f>
        <v>0</v>
      </c>
      <c r="BC58" s="134">
        <f>'VRN - Vedlejší rozpočtové...'!F36</f>
        <v>0</v>
      </c>
      <c r="BD58" s="136">
        <f>'VRN - Vedlejší rozpočtové...'!F37</f>
        <v>0</v>
      </c>
      <c r="BT58" s="122" t="s">
        <v>79</v>
      </c>
      <c r="BV58" s="122" t="s">
        <v>74</v>
      </c>
      <c r="BW58" s="122" t="s">
        <v>92</v>
      </c>
      <c r="BX58" s="122" t="s">
        <v>5</v>
      </c>
      <c r="CL58" s="122" t="s">
        <v>19</v>
      </c>
      <c r="CM58" s="122" t="s">
        <v>81</v>
      </c>
    </row>
    <row r="59" s="1" customFormat="1" ht="30" customHeight="1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</row>
    <row r="60" s="1" customFormat="1" ht="6.96" customHeight="1"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</row>
  </sheetData>
  <sheetProtection sheet="1" formatColumns="0" formatRows="0" objects="1" scenarios="1" spinCount="100000" saltValue="zUHXw8fTuxBtOxvPxO1qUtz0uk0TEfgChSLdLS1hq2D/xvHJ0L0Qwc+tkD05gEqw33yTF/9nyOoFsfgDkmn5Rg==" hashValue="FO5NN1Bjq5QBgtInFp/cHlS98ieEmqTb6C3sUbQxQUG9eeFoS4iumSQD26+RYJMK99ohwkQ8G/NUBiFcAOpE5g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</mergeCells>
  <hyperlinks>
    <hyperlink ref="A56" location="'SO 101.1 - In-line stezka'!C2" display="/"/>
    <hyperlink ref="A57" location="'SO 101.2 - Dopravní značení'!C2" display="/"/>
    <hyperlink ref="A5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81</v>
      </c>
    </row>
    <row r="4" ht="24.96" customHeight="1">
      <c r="B4" s="20"/>
      <c r="D4" s="141" t="s">
        <v>93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In-line okruh kolem Vrbického jezera – III. etapa</v>
      </c>
      <c r="F7" s="143"/>
      <c r="G7" s="143"/>
      <c r="H7" s="143"/>
      <c r="L7" s="20"/>
    </row>
    <row r="8" ht="12" customHeight="1">
      <c r="B8" s="20"/>
      <c r="D8" s="143" t="s">
        <v>94</v>
      </c>
      <c r="L8" s="20"/>
    </row>
    <row r="9" s="1" customFormat="1" ht="16.5" customHeight="1">
      <c r="B9" s="43"/>
      <c r="E9" s="144" t="s">
        <v>95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96</v>
      </c>
      <c r="I10" s="145"/>
      <c r="L10" s="43"/>
    </row>
    <row r="11" s="1" customFormat="1" ht="36.96" customHeight="1">
      <c r="B11" s="43"/>
      <c r="E11" s="146" t="s">
        <v>97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19</v>
      </c>
      <c r="L13" s="43"/>
    </row>
    <row r="14" s="1" customFormat="1" ht="12" customHeight="1">
      <c r="B14" s="43"/>
      <c r="D14" s="143" t="s">
        <v>21</v>
      </c>
      <c r="F14" s="132" t="s">
        <v>22</v>
      </c>
      <c r="I14" s="147" t="s">
        <v>23</v>
      </c>
      <c r="J14" s="148" t="str">
        <f>'Rekapitulace stavby'!AN8</f>
        <v>6. 3. 2019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25</v>
      </c>
      <c r="I16" s="147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7" t="s">
        <v>28</v>
      </c>
      <c r="J17" s="132" t="s">
        <v>19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29</v>
      </c>
      <c r="I19" s="147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31</v>
      </c>
      <c r="I22" s="147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7" t="s">
        <v>28</v>
      </c>
      <c r="J23" s="132" t="s">
        <v>19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34</v>
      </c>
      <c r="I25" s="147" t="s">
        <v>26</v>
      </c>
      <c r="J25" s="132" t="str">
        <f>IF('Rekapitulace stavby'!AN19="","",'Rekapitulace stavby'!AN19)</f>
        <v/>
      </c>
      <c r="L25" s="43"/>
    </row>
    <row r="26" s="1" customFormat="1" ht="18" customHeight="1">
      <c r="B26" s="43"/>
      <c r="E26" s="132" t="str">
        <f>IF('Rekapitulace stavby'!E20="","",'Rekapitulace stavby'!E20)</f>
        <v xml:space="preserve"> </v>
      </c>
      <c r="I26" s="147" t="s">
        <v>28</v>
      </c>
      <c r="J26" s="132" t="str">
        <f>IF('Rekapitulace stavby'!AN20="","",'Rekapitulace stavby'!AN20)</f>
        <v/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36</v>
      </c>
      <c r="I28" s="145"/>
      <c r="L28" s="43"/>
    </row>
    <row r="29" s="7" customFormat="1" ht="16.5" customHeight="1">
      <c r="B29" s="149"/>
      <c r="E29" s="150" t="s">
        <v>19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38</v>
      </c>
      <c r="I32" s="145"/>
      <c r="J32" s="154">
        <f>ROUND(J92,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40</v>
      </c>
      <c r="I34" s="156" t="s">
        <v>39</v>
      </c>
      <c r="J34" s="155" t="s">
        <v>41</v>
      </c>
      <c r="L34" s="43"/>
    </row>
    <row r="35" s="1" customFormat="1" ht="14.4" customHeight="1">
      <c r="B35" s="43"/>
      <c r="D35" s="157" t="s">
        <v>42</v>
      </c>
      <c r="E35" s="143" t="s">
        <v>43</v>
      </c>
      <c r="F35" s="158">
        <f>ROUND((SUM(BE92:BE250)),  2)</f>
        <v>0</v>
      </c>
      <c r="I35" s="159">
        <v>0.20999999999999999</v>
      </c>
      <c r="J35" s="158">
        <f>ROUND(((SUM(BE92:BE250))*I35),  2)</f>
        <v>0</v>
      </c>
      <c r="L35" s="43"/>
    </row>
    <row r="36" s="1" customFormat="1" ht="14.4" customHeight="1">
      <c r="B36" s="43"/>
      <c r="E36" s="143" t="s">
        <v>44</v>
      </c>
      <c r="F36" s="158">
        <f>ROUND((SUM(BF92:BF250)),  2)</f>
        <v>0</v>
      </c>
      <c r="I36" s="159">
        <v>0.14999999999999999</v>
      </c>
      <c r="J36" s="158">
        <f>ROUND(((SUM(BF92:BF250))*I36),  2)</f>
        <v>0</v>
      </c>
      <c r="L36" s="43"/>
    </row>
    <row r="37" hidden="1" s="1" customFormat="1" ht="14.4" customHeight="1">
      <c r="B37" s="43"/>
      <c r="E37" s="143" t="s">
        <v>45</v>
      </c>
      <c r="F37" s="158">
        <f>ROUND((SUM(BG92:BG250)),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46</v>
      </c>
      <c r="F38" s="158">
        <f>ROUND((SUM(BH92:BH250)),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47</v>
      </c>
      <c r="F39" s="158">
        <f>ROUND((SUM(BI92:BI250)),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98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In-line okruh kolem Vrbického jezera – III. etapa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94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95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96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SO 101.1 - In-line stezka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katastr Vrbice nad Odrou</v>
      </c>
      <c r="G56" s="39"/>
      <c r="H56" s="39"/>
      <c r="I56" s="147" t="s">
        <v>23</v>
      </c>
      <c r="J56" s="71" t="str">
        <f>IF(J14="","",J14)</f>
        <v>6. 3. 2019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43.05" customHeight="1">
      <c r="B58" s="38"/>
      <c r="C58" s="32" t="s">
        <v>25</v>
      </c>
      <c r="D58" s="39"/>
      <c r="E58" s="39"/>
      <c r="F58" s="27" t="str">
        <f>E17</f>
        <v>Město Bohumín, Masarykova 158, 735 81 Bohumín</v>
      </c>
      <c r="G58" s="39"/>
      <c r="H58" s="39"/>
      <c r="I58" s="147" t="s">
        <v>31</v>
      </c>
      <c r="J58" s="36" t="str">
        <f>E23</f>
        <v>HaskoningDHV Czech Republic, spol. s r.o.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7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99</v>
      </c>
      <c r="D61" s="176"/>
      <c r="E61" s="176"/>
      <c r="F61" s="176"/>
      <c r="G61" s="176"/>
      <c r="H61" s="176"/>
      <c r="I61" s="177"/>
      <c r="J61" s="178" t="s">
        <v>100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70</v>
      </c>
      <c r="D63" s="39"/>
      <c r="E63" s="39"/>
      <c r="F63" s="39"/>
      <c r="G63" s="39"/>
      <c r="H63" s="39"/>
      <c r="I63" s="145"/>
      <c r="J63" s="101">
        <f>J92</f>
        <v>0</v>
      </c>
      <c r="K63" s="39"/>
      <c r="L63" s="43"/>
      <c r="AU63" s="17" t="s">
        <v>101</v>
      </c>
    </row>
    <row r="64" s="8" customFormat="1" ht="24.96" customHeight="1">
      <c r="B64" s="180"/>
      <c r="C64" s="181"/>
      <c r="D64" s="182" t="s">
        <v>102</v>
      </c>
      <c r="E64" s="183"/>
      <c r="F64" s="183"/>
      <c r="G64" s="183"/>
      <c r="H64" s="183"/>
      <c r="I64" s="184"/>
      <c r="J64" s="185">
        <f>J93</f>
        <v>0</v>
      </c>
      <c r="K64" s="181"/>
      <c r="L64" s="186"/>
    </row>
    <row r="65" s="9" customFormat="1" ht="19.92" customHeight="1">
      <c r="B65" s="187"/>
      <c r="C65" s="124"/>
      <c r="D65" s="188" t="s">
        <v>103</v>
      </c>
      <c r="E65" s="189"/>
      <c r="F65" s="189"/>
      <c r="G65" s="189"/>
      <c r="H65" s="189"/>
      <c r="I65" s="190"/>
      <c r="J65" s="191">
        <f>J94</f>
        <v>0</v>
      </c>
      <c r="K65" s="124"/>
      <c r="L65" s="192"/>
    </row>
    <row r="66" s="9" customFormat="1" ht="19.92" customHeight="1">
      <c r="B66" s="187"/>
      <c r="C66" s="124"/>
      <c r="D66" s="188" t="s">
        <v>104</v>
      </c>
      <c r="E66" s="189"/>
      <c r="F66" s="189"/>
      <c r="G66" s="189"/>
      <c r="H66" s="189"/>
      <c r="I66" s="190"/>
      <c r="J66" s="191">
        <f>J118</f>
        <v>0</v>
      </c>
      <c r="K66" s="124"/>
      <c r="L66" s="192"/>
    </row>
    <row r="67" s="9" customFormat="1" ht="19.92" customHeight="1">
      <c r="B67" s="187"/>
      <c r="C67" s="124"/>
      <c r="D67" s="188" t="s">
        <v>105</v>
      </c>
      <c r="E67" s="189"/>
      <c r="F67" s="189"/>
      <c r="G67" s="189"/>
      <c r="H67" s="189"/>
      <c r="I67" s="190"/>
      <c r="J67" s="191">
        <f>J166</f>
        <v>0</v>
      </c>
      <c r="K67" s="124"/>
      <c r="L67" s="192"/>
    </row>
    <row r="68" s="9" customFormat="1" ht="19.92" customHeight="1">
      <c r="B68" s="187"/>
      <c r="C68" s="124"/>
      <c r="D68" s="188" t="s">
        <v>106</v>
      </c>
      <c r="E68" s="189"/>
      <c r="F68" s="189"/>
      <c r="G68" s="189"/>
      <c r="H68" s="189"/>
      <c r="I68" s="190"/>
      <c r="J68" s="191">
        <f>J229</f>
        <v>0</v>
      </c>
      <c r="K68" s="124"/>
      <c r="L68" s="192"/>
    </row>
    <row r="69" s="9" customFormat="1" ht="19.92" customHeight="1">
      <c r="B69" s="187"/>
      <c r="C69" s="124"/>
      <c r="D69" s="188" t="s">
        <v>107</v>
      </c>
      <c r="E69" s="189"/>
      <c r="F69" s="189"/>
      <c r="G69" s="189"/>
      <c r="H69" s="189"/>
      <c r="I69" s="190"/>
      <c r="J69" s="191">
        <f>J238</f>
        <v>0</v>
      </c>
      <c r="K69" s="124"/>
      <c r="L69" s="192"/>
    </row>
    <row r="70" s="9" customFormat="1" ht="19.92" customHeight="1">
      <c r="B70" s="187"/>
      <c r="C70" s="124"/>
      <c r="D70" s="188" t="s">
        <v>108</v>
      </c>
      <c r="E70" s="189"/>
      <c r="F70" s="189"/>
      <c r="G70" s="189"/>
      <c r="H70" s="189"/>
      <c r="I70" s="190"/>
      <c r="J70" s="191">
        <f>J248</f>
        <v>0</v>
      </c>
      <c r="K70" s="124"/>
      <c r="L70" s="192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45"/>
      <c r="J71" s="39"/>
      <c r="K71" s="39"/>
      <c r="L71" s="43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70"/>
      <c r="J72" s="59"/>
      <c r="K72" s="59"/>
      <c r="L72" s="43"/>
    </row>
    <row r="76" s="1" customFormat="1" ht="6.96" customHeight="1">
      <c r="B76" s="60"/>
      <c r="C76" s="61"/>
      <c r="D76" s="61"/>
      <c r="E76" s="61"/>
      <c r="F76" s="61"/>
      <c r="G76" s="61"/>
      <c r="H76" s="61"/>
      <c r="I76" s="173"/>
      <c r="J76" s="61"/>
      <c r="K76" s="61"/>
      <c r="L76" s="43"/>
    </row>
    <row r="77" s="1" customFormat="1" ht="24.96" customHeight="1">
      <c r="B77" s="38"/>
      <c r="C77" s="23" t="s">
        <v>109</v>
      </c>
      <c r="D77" s="39"/>
      <c r="E77" s="39"/>
      <c r="F77" s="39"/>
      <c r="G77" s="39"/>
      <c r="H77" s="39"/>
      <c r="I77" s="145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2" customHeight="1">
      <c r="B79" s="38"/>
      <c r="C79" s="32" t="s">
        <v>16</v>
      </c>
      <c r="D79" s="39"/>
      <c r="E79" s="39"/>
      <c r="F79" s="39"/>
      <c r="G79" s="39"/>
      <c r="H79" s="39"/>
      <c r="I79" s="145"/>
      <c r="J79" s="39"/>
      <c r="K79" s="39"/>
      <c r="L79" s="43"/>
    </row>
    <row r="80" s="1" customFormat="1" ht="16.5" customHeight="1">
      <c r="B80" s="38"/>
      <c r="C80" s="39"/>
      <c r="D80" s="39"/>
      <c r="E80" s="174" t="str">
        <f>E7</f>
        <v>In-line okruh kolem Vrbického jezera – III. etapa</v>
      </c>
      <c r="F80" s="32"/>
      <c r="G80" s="32"/>
      <c r="H80" s="32"/>
      <c r="I80" s="145"/>
      <c r="J80" s="39"/>
      <c r="K80" s="39"/>
      <c r="L80" s="43"/>
    </row>
    <row r="81" ht="12" customHeight="1">
      <c r="B81" s="21"/>
      <c r="C81" s="32" t="s">
        <v>94</v>
      </c>
      <c r="D81" s="22"/>
      <c r="E81" s="22"/>
      <c r="F81" s="22"/>
      <c r="G81" s="22"/>
      <c r="H81" s="22"/>
      <c r="I81" s="137"/>
      <c r="J81" s="22"/>
      <c r="K81" s="22"/>
      <c r="L81" s="20"/>
    </row>
    <row r="82" s="1" customFormat="1" ht="16.5" customHeight="1">
      <c r="B82" s="38"/>
      <c r="C82" s="39"/>
      <c r="D82" s="39"/>
      <c r="E82" s="174" t="s">
        <v>95</v>
      </c>
      <c r="F82" s="39"/>
      <c r="G82" s="39"/>
      <c r="H82" s="39"/>
      <c r="I82" s="145"/>
      <c r="J82" s="39"/>
      <c r="K82" s="39"/>
      <c r="L82" s="43"/>
    </row>
    <row r="83" s="1" customFormat="1" ht="12" customHeight="1">
      <c r="B83" s="38"/>
      <c r="C83" s="32" t="s">
        <v>96</v>
      </c>
      <c r="D83" s="39"/>
      <c r="E83" s="39"/>
      <c r="F83" s="39"/>
      <c r="G83" s="39"/>
      <c r="H83" s="39"/>
      <c r="I83" s="145"/>
      <c r="J83" s="39"/>
      <c r="K83" s="39"/>
      <c r="L83" s="43"/>
    </row>
    <row r="84" s="1" customFormat="1" ht="16.5" customHeight="1">
      <c r="B84" s="38"/>
      <c r="C84" s="39"/>
      <c r="D84" s="39"/>
      <c r="E84" s="68" t="str">
        <f>E11</f>
        <v>SO 101.1 - In-line stezka</v>
      </c>
      <c r="F84" s="39"/>
      <c r="G84" s="39"/>
      <c r="H84" s="39"/>
      <c r="I84" s="145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5"/>
      <c r="J85" s="39"/>
      <c r="K85" s="39"/>
      <c r="L85" s="43"/>
    </row>
    <row r="86" s="1" customFormat="1" ht="12" customHeight="1">
      <c r="B86" s="38"/>
      <c r="C86" s="32" t="s">
        <v>21</v>
      </c>
      <c r="D86" s="39"/>
      <c r="E86" s="39"/>
      <c r="F86" s="27" t="str">
        <f>F14</f>
        <v>katastr Vrbice nad Odrou</v>
      </c>
      <c r="G86" s="39"/>
      <c r="H86" s="39"/>
      <c r="I86" s="147" t="s">
        <v>23</v>
      </c>
      <c r="J86" s="71" t="str">
        <f>IF(J14="","",J14)</f>
        <v>6. 3. 2019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45"/>
      <c r="J87" s="39"/>
      <c r="K87" s="39"/>
      <c r="L87" s="43"/>
    </row>
    <row r="88" s="1" customFormat="1" ht="43.05" customHeight="1">
      <c r="B88" s="38"/>
      <c r="C88" s="32" t="s">
        <v>25</v>
      </c>
      <c r="D88" s="39"/>
      <c r="E88" s="39"/>
      <c r="F88" s="27" t="str">
        <f>E17</f>
        <v>Město Bohumín, Masarykova 158, 735 81 Bohumín</v>
      </c>
      <c r="G88" s="39"/>
      <c r="H88" s="39"/>
      <c r="I88" s="147" t="s">
        <v>31</v>
      </c>
      <c r="J88" s="36" t="str">
        <f>E23</f>
        <v>HaskoningDHV Czech Republic, spol. s r.o.</v>
      </c>
      <c r="K88" s="39"/>
      <c r="L88" s="43"/>
    </row>
    <row r="89" s="1" customFormat="1" ht="15.15" customHeight="1">
      <c r="B89" s="38"/>
      <c r="C89" s="32" t="s">
        <v>29</v>
      </c>
      <c r="D89" s="39"/>
      <c r="E89" s="39"/>
      <c r="F89" s="27" t="str">
        <f>IF(E20="","",E20)</f>
        <v>Vyplň údaj</v>
      </c>
      <c r="G89" s="39"/>
      <c r="H89" s="39"/>
      <c r="I89" s="147" t="s">
        <v>34</v>
      </c>
      <c r="J89" s="36" t="str">
        <f>E26</f>
        <v xml:space="preserve"> 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45"/>
      <c r="J90" s="39"/>
      <c r="K90" s="39"/>
      <c r="L90" s="43"/>
    </row>
    <row r="91" s="10" customFormat="1" ht="29.28" customHeight="1">
      <c r="B91" s="193"/>
      <c r="C91" s="194" t="s">
        <v>110</v>
      </c>
      <c r="D91" s="195" t="s">
        <v>57</v>
      </c>
      <c r="E91" s="195" t="s">
        <v>53</v>
      </c>
      <c r="F91" s="195" t="s">
        <v>54</v>
      </c>
      <c r="G91" s="195" t="s">
        <v>111</v>
      </c>
      <c r="H91" s="195" t="s">
        <v>112</v>
      </c>
      <c r="I91" s="196" t="s">
        <v>113</v>
      </c>
      <c r="J91" s="195" t="s">
        <v>100</v>
      </c>
      <c r="K91" s="197" t="s">
        <v>114</v>
      </c>
      <c r="L91" s="198"/>
      <c r="M91" s="91" t="s">
        <v>19</v>
      </c>
      <c r="N91" s="92" t="s">
        <v>42</v>
      </c>
      <c r="O91" s="92" t="s">
        <v>115</v>
      </c>
      <c r="P91" s="92" t="s">
        <v>116</v>
      </c>
      <c r="Q91" s="92" t="s">
        <v>117</v>
      </c>
      <c r="R91" s="92" t="s">
        <v>118</v>
      </c>
      <c r="S91" s="92" t="s">
        <v>119</v>
      </c>
      <c r="T91" s="93" t="s">
        <v>120</v>
      </c>
    </row>
    <row r="92" s="1" customFormat="1" ht="22.8" customHeight="1">
      <c r="B92" s="38"/>
      <c r="C92" s="98" t="s">
        <v>121</v>
      </c>
      <c r="D92" s="39"/>
      <c r="E92" s="39"/>
      <c r="F92" s="39"/>
      <c r="G92" s="39"/>
      <c r="H92" s="39"/>
      <c r="I92" s="145"/>
      <c r="J92" s="199">
        <f>BK92</f>
        <v>0</v>
      </c>
      <c r="K92" s="39"/>
      <c r="L92" s="43"/>
      <c r="M92" s="94"/>
      <c r="N92" s="95"/>
      <c r="O92" s="95"/>
      <c r="P92" s="200">
        <f>P93</f>
        <v>0</v>
      </c>
      <c r="Q92" s="95"/>
      <c r="R92" s="200">
        <f>R93</f>
        <v>329.60615000000001</v>
      </c>
      <c r="S92" s="95"/>
      <c r="T92" s="201">
        <f>T93</f>
        <v>927.39999999999998</v>
      </c>
      <c r="AT92" s="17" t="s">
        <v>71</v>
      </c>
      <c r="AU92" s="17" t="s">
        <v>101</v>
      </c>
      <c r="BK92" s="202">
        <f>BK93</f>
        <v>0</v>
      </c>
    </row>
    <row r="93" s="11" customFormat="1" ht="25.92" customHeight="1">
      <c r="B93" s="203"/>
      <c r="C93" s="204"/>
      <c r="D93" s="205" t="s">
        <v>71</v>
      </c>
      <c r="E93" s="206" t="s">
        <v>122</v>
      </c>
      <c r="F93" s="206" t="s">
        <v>123</v>
      </c>
      <c r="G93" s="204"/>
      <c r="H93" s="204"/>
      <c r="I93" s="207"/>
      <c r="J93" s="208">
        <f>BK93</f>
        <v>0</v>
      </c>
      <c r="K93" s="204"/>
      <c r="L93" s="209"/>
      <c r="M93" s="210"/>
      <c r="N93" s="211"/>
      <c r="O93" s="211"/>
      <c r="P93" s="212">
        <f>P94+P118+P166+P229+P238+P248</f>
        <v>0</v>
      </c>
      <c r="Q93" s="211"/>
      <c r="R93" s="212">
        <f>R94+R118+R166+R229+R238+R248</f>
        <v>329.60615000000001</v>
      </c>
      <c r="S93" s="211"/>
      <c r="T93" s="213">
        <f>T94+T118+T166+T229+T238+T248</f>
        <v>927.39999999999998</v>
      </c>
      <c r="AR93" s="214" t="s">
        <v>79</v>
      </c>
      <c r="AT93" s="215" t="s">
        <v>71</v>
      </c>
      <c r="AU93" s="215" t="s">
        <v>72</v>
      </c>
      <c r="AY93" s="214" t="s">
        <v>124</v>
      </c>
      <c r="BK93" s="216">
        <f>BK94+BK118+BK166+BK229+BK238+BK248</f>
        <v>0</v>
      </c>
    </row>
    <row r="94" s="11" customFormat="1" ht="22.8" customHeight="1">
      <c r="B94" s="203"/>
      <c r="C94" s="204"/>
      <c r="D94" s="205" t="s">
        <v>71</v>
      </c>
      <c r="E94" s="217" t="s">
        <v>125</v>
      </c>
      <c r="F94" s="217" t="s">
        <v>126</v>
      </c>
      <c r="G94" s="204"/>
      <c r="H94" s="204"/>
      <c r="I94" s="207"/>
      <c r="J94" s="218">
        <f>BK94</f>
        <v>0</v>
      </c>
      <c r="K94" s="204"/>
      <c r="L94" s="209"/>
      <c r="M94" s="210"/>
      <c r="N94" s="211"/>
      <c r="O94" s="211"/>
      <c r="P94" s="212">
        <f>SUM(P95:P117)</f>
        <v>0</v>
      </c>
      <c r="Q94" s="211"/>
      <c r="R94" s="212">
        <f>SUM(R95:R117)</f>
        <v>317.27515</v>
      </c>
      <c r="S94" s="211"/>
      <c r="T94" s="213">
        <f>SUM(T95:T117)</f>
        <v>0</v>
      </c>
      <c r="AR94" s="214" t="s">
        <v>79</v>
      </c>
      <c r="AT94" s="215" t="s">
        <v>71</v>
      </c>
      <c r="AU94" s="215" t="s">
        <v>79</v>
      </c>
      <c r="AY94" s="214" t="s">
        <v>124</v>
      </c>
      <c r="BK94" s="216">
        <f>SUM(BK95:BK117)</f>
        <v>0</v>
      </c>
    </row>
    <row r="95" s="1" customFormat="1" ht="48" customHeight="1">
      <c r="B95" s="38"/>
      <c r="C95" s="219" t="s">
        <v>79</v>
      </c>
      <c r="D95" s="219" t="s">
        <v>127</v>
      </c>
      <c r="E95" s="220" t="s">
        <v>128</v>
      </c>
      <c r="F95" s="221" t="s">
        <v>129</v>
      </c>
      <c r="G95" s="222" t="s">
        <v>130</v>
      </c>
      <c r="H95" s="223">
        <v>167.5</v>
      </c>
      <c r="I95" s="224"/>
      <c r="J95" s="225">
        <f>ROUND(I95*H95,2)</f>
        <v>0</v>
      </c>
      <c r="K95" s="221" t="s">
        <v>131</v>
      </c>
      <c r="L95" s="43"/>
      <c r="M95" s="226" t="s">
        <v>19</v>
      </c>
      <c r="N95" s="227" t="s">
        <v>43</v>
      </c>
      <c r="O95" s="83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30" t="s">
        <v>132</v>
      </c>
      <c r="AT95" s="230" t="s">
        <v>127</v>
      </c>
      <c r="AU95" s="230" t="s">
        <v>81</v>
      </c>
      <c r="AY95" s="17" t="s">
        <v>124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7" t="s">
        <v>79</v>
      </c>
      <c r="BK95" s="231">
        <f>ROUND(I95*H95,2)</f>
        <v>0</v>
      </c>
      <c r="BL95" s="17" t="s">
        <v>132</v>
      </c>
      <c r="BM95" s="230" t="s">
        <v>133</v>
      </c>
    </row>
    <row r="96" s="1" customFormat="1">
      <c r="B96" s="38"/>
      <c r="C96" s="39"/>
      <c r="D96" s="232" t="s">
        <v>134</v>
      </c>
      <c r="E96" s="39"/>
      <c r="F96" s="233" t="s">
        <v>135</v>
      </c>
      <c r="G96" s="39"/>
      <c r="H96" s="39"/>
      <c r="I96" s="145"/>
      <c r="J96" s="39"/>
      <c r="K96" s="39"/>
      <c r="L96" s="43"/>
      <c r="M96" s="234"/>
      <c r="N96" s="83"/>
      <c r="O96" s="83"/>
      <c r="P96" s="83"/>
      <c r="Q96" s="83"/>
      <c r="R96" s="83"/>
      <c r="S96" s="83"/>
      <c r="T96" s="84"/>
      <c r="AT96" s="17" t="s">
        <v>134</v>
      </c>
      <c r="AU96" s="17" t="s">
        <v>81</v>
      </c>
    </row>
    <row r="97" s="12" customFormat="1">
      <c r="B97" s="235"/>
      <c r="C97" s="236"/>
      <c r="D97" s="232" t="s">
        <v>136</v>
      </c>
      <c r="E97" s="237" t="s">
        <v>19</v>
      </c>
      <c r="F97" s="238" t="s">
        <v>137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136</v>
      </c>
      <c r="AU97" s="244" t="s">
        <v>81</v>
      </c>
      <c r="AV97" s="12" t="s">
        <v>79</v>
      </c>
      <c r="AW97" s="12" t="s">
        <v>33</v>
      </c>
      <c r="AX97" s="12" t="s">
        <v>72</v>
      </c>
      <c r="AY97" s="244" t="s">
        <v>124</v>
      </c>
    </row>
    <row r="98" s="13" customFormat="1">
      <c r="B98" s="245"/>
      <c r="C98" s="246"/>
      <c r="D98" s="232" t="s">
        <v>136</v>
      </c>
      <c r="E98" s="247" t="s">
        <v>19</v>
      </c>
      <c r="F98" s="248" t="s">
        <v>138</v>
      </c>
      <c r="G98" s="246"/>
      <c r="H98" s="249">
        <v>335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136</v>
      </c>
      <c r="AU98" s="255" t="s">
        <v>81</v>
      </c>
      <c r="AV98" s="13" t="s">
        <v>81</v>
      </c>
      <c r="AW98" s="13" t="s">
        <v>33</v>
      </c>
      <c r="AX98" s="13" t="s">
        <v>79</v>
      </c>
      <c r="AY98" s="255" t="s">
        <v>124</v>
      </c>
    </row>
    <row r="99" s="13" customFormat="1">
      <c r="B99" s="245"/>
      <c r="C99" s="246"/>
      <c r="D99" s="232" t="s">
        <v>136</v>
      </c>
      <c r="E99" s="246"/>
      <c r="F99" s="248" t="s">
        <v>139</v>
      </c>
      <c r="G99" s="246"/>
      <c r="H99" s="249">
        <v>167.5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136</v>
      </c>
      <c r="AU99" s="255" t="s">
        <v>81</v>
      </c>
      <c r="AV99" s="13" t="s">
        <v>81</v>
      </c>
      <c r="AW99" s="13" t="s">
        <v>4</v>
      </c>
      <c r="AX99" s="13" t="s">
        <v>79</v>
      </c>
      <c r="AY99" s="255" t="s">
        <v>124</v>
      </c>
    </row>
    <row r="100" s="1" customFormat="1" ht="60" customHeight="1">
      <c r="B100" s="38"/>
      <c r="C100" s="219" t="s">
        <v>81</v>
      </c>
      <c r="D100" s="219" t="s">
        <v>127</v>
      </c>
      <c r="E100" s="220" t="s">
        <v>140</v>
      </c>
      <c r="F100" s="221" t="s">
        <v>141</v>
      </c>
      <c r="G100" s="222" t="s">
        <v>130</v>
      </c>
      <c r="H100" s="223">
        <v>50.25</v>
      </c>
      <c r="I100" s="224"/>
      <c r="J100" s="225">
        <f>ROUND(I100*H100,2)</f>
        <v>0</v>
      </c>
      <c r="K100" s="221" t="s">
        <v>131</v>
      </c>
      <c r="L100" s="43"/>
      <c r="M100" s="226" t="s">
        <v>19</v>
      </c>
      <c r="N100" s="227" t="s">
        <v>43</v>
      </c>
      <c r="O100" s="83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30" t="s">
        <v>132</v>
      </c>
      <c r="AT100" s="230" t="s">
        <v>127</v>
      </c>
      <c r="AU100" s="230" t="s">
        <v>81</v>
      </c>
      <c r="AY100" s="17" t="s">
        <v>124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7" t="s">
        <v>79</v>
      </c>
      <c r="BK100" s="231">
        <f>ROUND(I100*H100,2)</f>
        <v>0</v>
      </c>
      <c r="BL100" s="17" t="s">
        <v>132</v>
      </c>
      <c r="BM100" s="230" t="s">
        <v>142</v>
      </c>
    </row>
    <row r="101" s="1" customFormat="1">
      <c r="B101" s="38"/>
      <c r="C101" s="39"/>
      <c r="D101" s="232" t="s">
        <v>134</v>
      </c>
      <c r="E101" s="39"/>
      <c r="F101" s="233" t="s">
        <v>143</v>
      </c>
      <c r="G101" s="39"/>
      <c r="H101" s="39"/>
      <c r="I101" s="145"/>
      <c r="J101" s="39"/>
      <c r="K101" s="39"/>
      <c r="L101" s="43"/>
      <c r="M101" s="234"/>
      <c r="N101" s="83"/>
      <c r="O101" s="83"/>
      <c r="P101" s="83"/>
      <c r="Q101" s="83"/>
      <c r="R101" s="83"/>
      <c r="S101" s="83"/>
      <c r="T101" s="84"/>
      <c r="AT101" s="17" t="s">
        <v>134</v>
      </c>
      <c r="AU101" s="17" t="s">
        <v>81</v>
      </c>
    </row>
    <row r="102" s="13" customFormat="1">
      <c r="B102" s="245"/>
      <c r="C102" s="246"/>
      <c r="D102" s="232" t="s">
        <v>136</v>
      </c>
      <c r="E102" s="246"/>
      <c r="F102" s="248" t="s">
        <v>144</v>
      </c>
      <c r="G102" s="246"/>
      <c r="H102" s="249">
        <v>50.25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136</v>
      </c>
      <c r="AU102" s="255" t="s">
        <v>81</v>
      </c>
      <c r="AV102" s="13" t="s">
        <v>81</v>
      </c>
      <c r="AW102" s="13" t="s">
        <v>4</v>
      </c>
      <c r="AX102" s="13" t="s">
        <v>79</v>
      </c>
      <c r="AY102" s="255" t="s">
        <v>124</v>
      </c>
    </row>
    <row r="103" s="1" customFormat="1" ht="60" customHeight="1">
      <c r="B103" s="38"/>
      <c r="C103" s="219" t="s">
        <v>145</v>
      </c>
      <c r="D103" s="219" t="s">
        <v>127</v>
      </c>
      <c r="E103" s="220" t="s">
        <v>146</v>
      </c>
      <c r="F103" s="221" t="s">
        <v>147</v>
      </c>
      <c r="G103" s="222" t="s">
        <v>130</v>
      </c>
      <c r="H103" s="223">
        <v>167.5</v>
      </c>
      <c r="I103" s="224"/>
      <c r="J103" s="225">
        <f>ROUND(I103*H103,2)</f>
        <v>0</v>
      </c>
      <c r="K103" s="221" t="s">
        <v>131</v>
      </c>
      <c r="L103" s="43"/>
      <c r="M103" s="226" t="s">
        <v>19</v>
      </c>
      <c r="N103" s="227" t="s">
        <v>43</v>
      </c>
      <c r="O103" s="83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30" t="s">
        <v>132</v>
      </c>
      <c r="AT103" s="230" t="s">
        <v>127</v>
      </c>
      <c r="AU103" s="230" t="s">
        <v>81</v>
      </c>
      <c r="AY103" s="17" t="s">
        <v>124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7" t="s">
        <v>79</v>
      </c>
      <c r="BK103" s="231">
        <f>ROUND(I103*H103,2)</f>
        <v>0</v>
      </c>
      <c r="BL103" s="17" t="s">
        <v>132</v>
      </c>
      <c r="BM103" s="230" t="s">
        <v>148</v>
      </c>
    </row>
    <row r="104" s="1" customFormat="1">
      <c r="B104" s="38"/>
      <c r="C104" s="39"/>
      <c r="D104" s="232" t="s">
        <v>134</v>
      </c>
      <c r="E104" s="39"/>
      <c r="F104" s="233" t="s">
        <v>149</v>
      </c>
      <c r="G104" s="39"/>
      <c r="H104" s="39"/>
      <c r="I104" s="145"/>
      <c r="J104" s="39"/>
      <c r="K104" s="39"/>
      <c r="L104" s="43"/>
      <c r="M104" s="234"/>
      <c r="N104" s="83"/>
      <c r="O104" s="83"/>
      <c r="P104" s="83"/>
      <c r="Q104" s="83"/>
      <c r="R104" s="83"/>
      <c r="S104" s="83"/>
      <c r="T104" s="84"/>
      <c r="AT104" s="17" t="s">
        <v>134</v>
      </c>
      <c r="AU104" s="17" t="s">
        <v>81</v>
      </c>
    </row>
    <row r="105" s="1" customFormat="1" ht="16.5" customHeight="1">
      <c r="B105" s="38"/>
      <c r="C105" s="219" t="s">
        <v>132</v>
      </c>
      <c r="D105" s="219" t="s">
        <v>127</v>
      </c>
      <c r="E105" s="220" t="s">
        <v>150</v>
      </c>
      <c r="F105" s="221" t="s">
        <v>151</v>
      </c>
      <c r="G105" s="222" t="s">
        <v>130</v>
      </c>
      <c r="H105" s="223">
        <v>167.5</v>
      </c>
      <c r="I105" s="224"/>
      <c r="J105" s="225">
        <f>ROUND(I105*H105,2)</f>
        <v>0</v>
      </c>
      <c r="K105" s="221" t="s">
        <v>131</v>
      </c>
      <c r="L105" s="43"/>
      <c r="M105" s="226" t="s">
        <v>19</v>
      </c>
      <c r="N105" s="227" t="s">
        <v>43</v>
      </c>
      <c r="O105" s="83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30" t="s">
        <v>132</v>
      </c>
      <c r="AT105" s="230" t="s">
        <v>127</v>
      </c>
      <c r="AU105" s="230" t="s">
        <v>81</v>
      </c>
      <c r="AY105" s="17" t="s">
        <v>124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7" t="s">
        <v>79</v>
      </c>
      <c r="BK105" s="231">
        <f>ROUND(I105*H105,2)</f>
        <v>0</v>
      </c>
      <c r="BL105" s="17" t="s">
        <v>132</v>
      </c>
      <c r="BM105" s="230" t="s">
        <v>152</v>
      </c>
    </row>
    <row r="106" s="1" customFormat="1">
      <c r="B106" s="38"/>
      <c r="C106" s="39"/>
      <c r="D106" s="232" t="s">
        <v>134</v>
      </c>
      <c r="E106" s="39"/>
      <c r="F106" s="233" t="s">
        <v>149</v>
      </c>
      <c r="G106" s="39"/>
      <c r="H106" s="39"/>
      <c r="I106" s="145"/>
      <c r="J106" s="39"/>
      <c r="K106" s="39"/>
      <c r="L106" s="43"/>
      <c r="M106" s="234"/>
      <c r="N106" s="83"/>
      <c r="O106" s="83"/>
      <c r="P106" s="83"/>
      <c r="Q106" s="83"/>
      <c r="R106" s="83"/>
      <c r="S106" s="83"/>
      <c r="T106" s="84"/>
      <c r="AT106" s="17" t="s">
        <v>134</v>
      </c>
      <c r="AU106" s="17" t="s">
        <v>81</v>
      </c>
    </row>
    <row r="107" s="1" customFormat="1" ht="36" customHeight="1">
      <c r="B107" s="38"/>
      <c r="C107" s="219" t="s">
        <v>153</v>
      </c>
      <c r="D107" s="219" t="s">
        <v>127</v>
      </c>
      <c r="E107" s="220" t="s">
        <v>154</v>
      </c>
      <c r="F107" s="221" t="s">
        <v>155</v>
      </c>
      <c r="G107" s="222" t="s">
        <v>156</v>
      </c>
      <c r="H107" s="223">
        <v>276.375</v>
      </c>
      <c r="I107" s="224"/>
      <c r="J107" s="225">
        <f>ROUND(I107*H107,2)</f>
        <v>0</v>
      </c>
      <c r="K107" s="221" t="s">
        <v>131</v>
      </c>
      <c r="L107" s="43"/>
      <c r="M107" s="226" t="s">
        <v>19</v>
      </c>
      <c r="N107" s="227" t="s">
        <v>43</v>
      </c>
      <c r="O107" s="83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30" t="s">
        <v>132</v>
      </c>
      <c r="AT107" s="230" t="s">
        <v>127</v>
      </c>
      <c r="AU107" s="230" t="s">
        <v>81</v>
      </c>
      <c r="AY107" s="17" t="s">
        <v>124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7" t="s">
        <v>79</v>
      </c>
      <c r="BK107" s="231">
        <f>ROUND(I107*H107,2)</f>
        <v>0</v>
      </c>
      <c r="BL107" s="17" t="s">
        <v>132</v>
      </c>
      <c r="BM107" s="230" t="s">
        <v>157</v>
      </c>
    </row>
    <row r="108" s="1" customFormat="1">
      <c r="B108" s="38"/>
      <c r="C108" s="39"/>
      <c r="D108" s="232" t="s">
        <v>134</v>
      </c>
      <c r="E108" s="39"/>
      <c r="F108" s="233" t="s">
        <v>149</v>
      </c>
      <c r="G108" s="39"/>
      <c r="H108" s="39"/>
      <c r="I108" s="145"/>
      <c r="J108" s="39"/>
      <c r="K108" s="39"/>
      <c r="L108" s="43"/>
      <c r="M108" s="234"/>
      <c r="N108" s="83"/>
      <c r="O108" s="83"/>
      <c r="P108" s="83"/>
      <c r="Q108" s="83"/>
      <c r="R108" s="83"/>
      <c r="S108" s="83"/>
      <c r="T108" s="84"/>
      <c r="AT108" s="17" t="s">
        <v>134</v>
      </c>
      <c r="AU108" s="17" t="s">
        <v>81</v>
      </c>
    </row>
    <row r="109" s="13" customFormat="1">
      <c r="B109" s="245"/>
      <c r="C109" s="246"/>
      <c r="D109" s="232" t="s">
        <v>136</v>
      </c>
      <c r="E109" s="247" t="s">
        <v>19</v>
      </c>
      <c r="F109" s="248" t="s">
        <v>158</v>
      </c>
      <c r="G109" s="246"/>
      <c r="H109" s="249">
        <v>276.375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136</v>
      </c>
      <c r="AU109" s="255" t="s">
        <v>81</v>
      </c>
      <c r="AV109" s="13" t="s">
        <v>81</v>
      </c>
      <c r="AW109" s="13" t="s">
        <v>33</v>
      </c>
      <c r="AX109" s="13" t="s">
        <v>79</v>
      </c>
      <c r="AY109" s="255" t="s">
        <v>124</v>
      </c>
    </row>
    <row r="110" s="1" customFormat="1" ht="24" customHeight="1">
      <c r="B110" s="38"/>
      <c r="C110" s="219" t="s">
        <v>159</v>
      </c>
      <c r="D110" s="219" t="s">
        <v>127</v>
      </c>
      <c r="E110" s="220" t="s">
        <v>160</v>
      </c>
      <c r="F110" s="221" t="s">
        <v>161</v>
      </c>
      <c r="G110" s="222" t="s">
        <v>162</v>
      </c>
      <c r="H110" s="223">
        <v>670</v>
      </c>
      <c r="I110" s="224"/>
      <c r="J110" s="225">
        <f>ROUND(I110*H110,2)</f>
        <v>0</v>
      </c>
      <c r="K110" s="221" t="s">
        <v>131</v>
      </c>
      <c r="L110" s="43"/>
      <c r="M110" s="226" t="s">
        <v>19</v>
      </c>
      <c r="N110" s="227" t="s">
        <v>43</v>
      </c>
      <c r="O110" s="83"/>
      <c r="P110" s="228">
        <f>O110*H110</f>
        <v>0</v>
      </c>
      <c r="Q110" s="228">
        <v>0.47260000000000002</v>
      </c>
      <c r="R110" s="228">
        <f>Q110*H110</f>
        <v>316.642</v>
      </c>
      <c r="S110" s="228">
        <v>0</v>
      </c>
      <c r="T110" s="229">
        <f>S110*H110</f>
        <v>0</v>
      </c>
      <c r="AR110" s="230" t="s">
        <v>132</v>
      </c>
      <c r="AT110" s="230" t="s">
        <v>127</v>
      </c>
      <c r="AU110" s="230" t="s">
        <v>81</v>
      </c>
      <c r="AY110" s="17" t="s">
        <v>124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7" t="s">
        <v>79</v>
      </c>
      <c r="BK110" s="231">
        <f>ROUND(I110*H110,2)</f>
        <v>0</v>
      </c>
      <c r="BL110" s="17" t="s">
        <v>132</v>
      </c>
      <c r="BM110" s="230" t="s">
        <v>163</v>
      </c>
    </row>
    <row r="111" s="1" customFormat="1">
      <c r="B111" s="38"/>
      <c r="C111" s="39"/>
      <c r="D111" s="232" t="s">
        <v>134</v>
      </c>
      <c r="E111" s="39"/>
      <c r="F111" s="233" t="s">
        <v>164</v>
      </c>
      <c r="G111" s="39"/>
      <c r="H111" s="39"/>
      <c r="I111" s="145"/>
      <c r="J111" s="39"/>
      <c r="K111" s="39"/>
      <c r="L111" s="43"/>
      <c r="M111" s="234"/>
      <c r="N111" s="83"/>
      <c r="O111" s="83"/>
      <c r="P111" s="83"/>
      <c r="Q111" s="83"/>
      <c r="R111" s="83"/>
      <c r="S111" s="83"/>
      <c r="T111" s="84"/>
      <c r="AT111" s="17" t="s">
        <v>134</v>
      </c>
      <c r="AU111" s="17" t="s">
        <v>81</v>
      </c>
    </row>
    <row r="112" s="12" customFormat="1">
      <c r="B112" s="235"/>
      <c r="C112" s="236"/>
      <c r="D112" s="232" t="s">
        <v>136</v>
      </c>
      <c r="E112" s="237" t="s">
        <v>19</v>
      </c>
      <c r="F112" s="238" t="s">
        <v>165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136</v>
      </c>
      <c r="AU112" s="244" t="s">
        <v>81</v>
      </c>
      <c r="AV112" s="12" t="s">
        <v>79</v>
      </c>
      <c r="AW112" s="12" t="s">
        <v>33</v>
      </c>
      <c r="AX112" s="12" t="s">
        <v>72</v>
      </c>
      <c r="AY112" s="244" t="s">
        <v>124</v>
      </c>
    </row>
    <row r="113" s="13" customFormat="1">
      <c r="B113" s="245"/>
      <c r="C113" s="246"/>
      <c r="D113" s="232" t="s">
        <v>136</v>
      </c>
      <c r="E113" s="247" t="s">
        <v>19</v>
      </c>
      <c r="F113" s="248" t="s">
        <v>166</v>
      </c>
      <c r="G113" s="246"/>
      <c r="H113" s="249">
        <v>1340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136</v>
      </c>
      <c r="AU113" s="255" t="s">
        <v>81</v>
      </c>
      <c r="AV113" s="13" t="s">
        <v>81</v>
      </c>
      <c r="AW113" s="13" t="s">
        <v>33</v>
      </c>
      <c r="AX113" s="13" t="s">
        <v>79</v>
      </c>
      <c r="AY113" s="255" t="s">
        <v>124</v>
      </c>
    </row>
    <row r="114" s="13" customFormat="1">
      <c r="B114" s="245"/>
      <c r="C114" s="246"/>
      <c r="D114" s="232" t="s">
        <v>136</v>
      </c>
      <c r="E114" s="246"/>
      <c r="F114" s="248" t="s">
        <v>167</v>
      </c>
      <c r="G114" s="246"/>
      <c r="H114" s="249">
        <v>670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136</v>
      </c>
      <c r="AU114" s="255" t="s">
        <v>81</v>
      </c>
      <c r="AV114" s="13" t="s">
        <v>81</v>
      </c>
      <c r="AW114" s="13" t="s">
        <v>4</v>
      </c>
      <c r="AX114" s="13" t="s">
        <v>79</v>
      </c>
      <c r="AY114" s="255" t="s">
        <v>124</v>
      </c>
    </row>
    <row r="115" s="1" customFormat="1" ht="16.5" customHeight="1">
      <c r="B115" s="38"/>
      <c r="C115" s="256" t="s">
        <v>168</v>
      </c>
      <c r="D115" s="256" t="s">
        <v>169</v>
      </c>
      <c r="E115" s="257" t="s">
        <v>170</v>
      </c>
      <c r="F115" s="258" t="s">
        <v>171</v>
      </c>
      <c r="G115" s="259" t="s">
        <v>162</v>
      </c>
      <c r="H115" s="260">
        <v>703.5</v>
      </c>
      <c r="I115" s="261"/>
      <c r="J115" s="262">
        <f>ROUND(I115*H115,2)</f>
        <v>0</v>
      </c>
      <c r="K115" s="258" t="s">
        <v>131</v>
      </c>
      <c r="L115" s="263"/>
      <c r="M115" s="264" t="s">
        <v>19</v>
      </c>
      <c r="N115" s="265" t="s">
        <v>43</v>
      </c>
      <c r="O115" s="83"/>
      <c r="P115" s="228">
        <f>O115*H115</f>
        <v>0</v>
      </c>
      <c r="Q115" s="228">
        <v>0.00089999999999999998</v>
      </c>
      <c r="R115" s="228">
        <f>Q115*H115</f>
        <v>0.63314999999999999</v>
      </c>
      <c r="S115" s="228">
        <v>0</v>
      </c>
      <c r="T115" s="229">
        <f>S115*H115</f>
        <v>0</v>
      </c>
      <c r="AR115" s="230" t="s">
        <v>172</v>
      </c>
      <c r="AT115" s="230" t="s">
        <v>169</v>
      </c>
      <c r="AU115" s="230" t="s">
        <v>81</v>
      </c>
      <c r="AY115" s="17" t="s">
        <v>124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7" t="s">
        <v>79</v>
      </c>
      <c r="BK115" s="231">
        <f>ROUND(I115*H115,2)</f>
        <v>0</v>
      </c>
      <c r="BL115" s="17" t="s">
        <v>132</v>
      </c>
      <c r="BM115" s="230" t="s">
        <v>173</v>
      </c>
    </row>
    <row r="116" s="1" customFormat="1">
      <c r="B116" s="38"/>
      <c r="C116" s="39"/>
      <c r="D116" s="232" t="s">
        <v>134</v>
      </c>
      <c r="E116" s="39"/>
      <c r="F116" s="233" t="s">
        <v>149</v>
      </c>
      <c r="G116" s="39"/>
      <c r="H116" s="39"/>
      <c r="I116" s="145"/>
      <c r="J116" s="39"/>
      <c r="K116" s="39"/>
      <c r="L116" s="43"/>
      <c r="M116" s="234"/>
      <c r="N116" s="83"/>
      <c r="O116" s="83"/>
      <c r="P116" s="83"/>
      <c r="Q116" s="83"/>
      <c r="R116" s="83"/>
      <c r="S116" s="83"/>
      <c r="T116" s="84"/>
      <c r="AT116" s="17" t="s">
        <v>134</v>
      </c>
      <c r="AU116" s="17" t="s">
        <v>81</v>
      </c>
    </row>
    <row r="117" s="13" customFormat="1">
      <c r="B117" s="245"/>
      <c r="C117" s="246"/>
      <c r="D117" s="232" t="s">
        <v>136</v>
      </c>
      <c r="E117" s="246"/>
      <c r="F117" s="248" t="s">
        <v>174</v>
      </c>
      <c r="G117" s="246"/>
      <c r="H117" s="249">
        <v>703.5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136</v>
      </c>
      <c r="AU117" s="255" t="s">
        <v>81</v>
      </c>
      <c r="AV117" s="13" t="s">
        <v>81</v>
      </c>
      <c r="AW117" s="13" t="s">
        <v>4</v>
      </c>
      <c r="AX117" s="13" t="s">
        <v>79</v>
      </c>
      <c r="AY117" s="255" t="s">
        <v>124</v>
      </c>
    </row>
    <row r="118" s="11" customFormat="1" ht="22.8" customHeight="1">
      <c r="B118" s="203"/>
      <c r="C118" s="204"/>
      <c r="D118" s="205" t="s">
        <v>71</v>
      </c>
      <c r="E118" s="217" t="s">
        <v>79</v>
      </c>
      <c r="F118" s="217" t="s">
        <v>175</v>
      </c>
      <c r="G118" s="204"/>
      <c r="H118" s="204"/>
      <c r="I118" s="207"/>
      <c r="J118" s="218">
        <f>BK118</f>
        <v>0</v>
      </c>
      <c r="K118" s="204"/>
      <c r="L118" s="209"/>
      <c r="M118" s="210"/>
      <c r="N118" s="211"/>
      <c r="O118" s="211"/>
      <c r="P118" s="212">
        <f>SUM(P119:P165)</f>
        <v>0</v>
      </c>
      <c r="Q118" s="211"/>
      <c r="R118" s="212">
        <f>SUM(R119:R165)</f>
        <v>12.306999999999999</v>
      </c>
      <c r="S118" s="211"/>
      <c r="T118" s="213">
        <f>SUM(T119:T165)</f>
        <v>927.39999999999998</v>
      </c>
      <c r="AR118" s="214" t="s">
        <v>79</v>
      </c>
      <c r="AT118" s="215" t="s">
        <v>71</v>
      </c>
      <c r="AU118" s="215" t="s">
        <v>79</v>
      </c>
      <c r="AY118" s="214" t="s">
        <v>124</v>
      </c>
      <c r="BK118" s="216">
        <f>SUM(BK119:BK165)</f>
        <v>0</v>
      </c>
    </row>
    <row r="119" s="1" customFormat="1" ht="60" customHeight="1">
      <c r="B119" s="38"/>
      <c r="C119" s="219" t="s">
        <v>172</v>
      </c>
      <c r="D119" s="219" t="s">
        <v>127</v>
      </c>
      <c r="E119" s="220" t="s">
        <v>176</v>
      </c>
      <c r="F119" s="221" t="s">
        <v>177</v>
      </c>
      <c r="G119" s="222" t="s">
        <v>162</v>
      </c>
      <c r="H119" s="223">
        <v>670</v>
      </c>
      <c r="I119" s="224"/>
      <c r="J119" s="225">
        <f>ROUND(I119*H119,2)</f>
        <v>0</v>
      </c>
      <c r="K119" s="221" t="s">
        <v>131</v>
      </c>
      <c r="L119" s="43"/>
      <c r="M119" s="226" t="s">
        <v>19</v>
      </c>
      <c r="N119" s="227" t="s">
        <v>43</v>
      </c>
      <c r="O119" s="83"/>
      <c r="P119" s="228">
        <f>O119*H119</f>
        <v>0</v>
      </c>
      <c r="Q119" s="228">
        <v>0</v>
      </c>
      <c r="R119" s="228">
        <f>Q119*H119</f>
        <v>0</v>
      </c>
      <c r="S119" s="228">
        <v>0.17999999999999999</v>
      </c>
      <c r="T119" s="229">
        <f>S119*H119</f>
        <v>120.59999999999999</v>
      </c>
      <c r="AR119" s="230" t="s">
        <v>132</v>
      </c>
      <c r="AT119" s="230" t="s">
        <v>127</v>
      </c>
      <c r="AU119" s="230" t="s">
        <v>81</v>
      </c>
      <c r="AY119" s="17" t="s">
        <v>124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79</v>
      </c>
      <c r="BK119" s="231">
        <f>ROUND(I119*H119,2)</f>
        <v>0</v>
      </c>
      <c r="BL119" s="17" t="s">
        <v>132</v>
      </c>
      <c r="BM119" s="230" t="s">
        <v>178</v>
      </c>
    </row>
    <row r="120" s="1" customFormat="1">
      <c r="B120" s="38"/>
      <c r="C120" s="39"/>
      <c r="D120" s="232" t="s">
        <v>134</v>
      </c>
      <c r="E120" s="39"/>
      <c r="F120" s="233" t="s">
        <v>179</v>
      </c>
      <c r="G120" s="39"/>
      <c r="H120" s="39"/>
      <c r="I120" s="145"/>
      <c r="J120" s="39"/>
      <c r="K120" s="39"/>
      <c r="L120" s="43"/>
      <c r="M120" s="234"/>
      <c r="N120" s="83"/>
      <c r="O120" s="83"/>
      <c r="P120" s="83"/>
      <c r="Q120" s="83"/>
      <c r="R120" s="83"/>
      <c r="S120" s="83"/>
      <c r="T120" s="84"/>
      <c r="AT120" s="17" t="s">
        <v>134</v>
      </c>
      <c r="AU120" s="17" t="s">
        <v>81</v>
      </c>
    </row>
    <row r="121" s="12" customFormat="1">
      <c r="B121" s="235"/>
      <c r="C121" s="236"/>
      <c r="D121" s="232" t="s">
        <v>136</v>
      </c>
      <c r="E121" s="237" t="s">
        <v>19</v>
      </c>
      <c r="F121" s="238" t="s">
        <v>180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136</v>
      </c>
      <c r="AU121" s="244" t="s">
        <v>81</v>
      </c>
      <c r="AV121" s="12" t="s">
        <v>79</v>
      </c>
      <c r="AW121" s="12" t="s">
        <v>33</v>
      </c>
      <c r="AX121" s="12" t="s">
        <v>72</v>
      </c>
      <c r="AY121" s="244" t="s">
        <v>124</v>
      </c>
    </row>
    <row r="122" s="13" customFormat="1">
      <c r="B122" s="245"/>
      <c r="C122" s="246"/>
      <c r="D122" s="232" t="s">
        <v>136</v>
      </c>
      <c r="E122" s="247" t="s">
        <v>19</v>
      </c>
      <c r="F122" s="248" t="s">
        <v>181</v>
      </c>
      <c r="G122" s="246"/>
      <c r="H122" s="249">
        <v>670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136</v>
      </c>
      <c r="AU122" s="255" t="s">
        <v>81</v>
      </c>
      <c r="AV122" s="13" t="s">
        <v>81</v>
      </c>
      <c r="AW122" s="13" t="s">
        <v>33</v>
      </c>
      <c r="AX122" s="13" t="s">
        <v>79</v>
      </c>
      <c r="AY122" s="255" t="s">
        <v>124</v>
      </c>
    </row>
    <row r="123" s="1" customFormat="1" ht="60" customHeight="1">
      <c r="B123" s="38"/>
      <c r="C123" s="219" t="s">
        <v>182</v>
      </c>
      <c r="D123" s="219" t="s">
        <v>127</v>
      </c>
      <c r="E123" s="220" t="s">
        <v>183</v>
      </c>
      <c r="F123" s="221" t="s">
        <v>184</v>
      </c>
      <c r="G123" s="222" t="s">
        <v>162</v>
      </c>
      <c r="H123" s="223">
        <v>670</v>
      </c>
      <c r="I123" s="224"/>
      <c r="J123" s="225">
        <f>ROUND(I123*H123,2)</f>
        <v>0</v>
      </c>
      <c r="K123" s="221" t="s">
        <v>131</v>
      </c>
      <c r="L123" s="43"/>
      <c r="M123" s="226" t="s">
        <v>19</v>
      </c>
      <c r="N123" s="227" t="s">
        <v>43</v>
      </c>
      <c r="O123" s="83"/>
      <c r="P123" s="228">
        <f>O123*H123</f>
        <v>0</v>
      </c>
      <c r="Q123" s="228">
        <v>0</v>
      </c>
      <c r="R123" s="228">
        <f>Q123*H123</f>
        <v>0</v>
      </c>
      <c r="S123" s="228">
        <v>0.44</v>
      </c>
      <c r="T123" s="229">
        <f>S123*H123</f>
        <v>294.80000000000001</v>
      </c>
      <c r="AR123" s="230" t="s">
        <v>132</v>
      </c>
      <c r="AT123" s="230" t="s">
        <v>127</v>
      </c>
      <c r="AU123" s="230" t="s">
        <v>81</v>
      </c>
      <c r="AY123" s="17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79</v>
      </c>
      <c r="BK123" s="231">
        <f>ROUND(I123*H123,2)</f>
        <v>0</v>
      </c>
      <c r="BL123" s="17" t="s">
        <v>132</v>
      </c>
      <c r="BM123" s="230" t="s">
        <v>185</v>
      </c>
    </row>
    <row r="124" s="12" customFormat="1">
      <c r="B124" s="235"/>
      <c r="C124" s="236"/>
      <c r="D124" s="232" t="s">
        <v>136</v>
      </c>
      <c r="E124" s="237" t="s">
        <v>19</v>
      </c>
      <c r="F124" s="238" t="s">
        <v>180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136</v>
      </c>
      <c r="AU124" s="244" t="s">
        <v>81</v>
      </c>
      <c r="AV124" s="12" t="s">
        <v>79</v>
      </c>
      <c r="AW124" s="12" t="s">
        <v>33</v>
      </c>
      <c r="AX124" s="12" t="s">
        <v>72</v>
      </c>
      <c r="AY124" s="244" t="s">
        <v>124</v>
      </c>
    </row>
    <row r="125" s="13" customFormat="1">
      <c r="B125" s="245"/>
      <c r="C125" s="246"/>
      <c r="D125" s="232" t="s">
        <v>136</v>
      </c>
      <c r="E125" s="247" t="s">
        <v>19</v>
      </c>
      <c r="F125" s="248" t="s">
        <v>181</v>
      </c>
      <c r="G125" s="246"/>
      <c r="H125" s="249">
        <v>670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136</v>
      </c>
      <c r="AU125" s="255" t="s">
        <v>81</v>
      </c>
      <c r="AV125" s="13" t="s">
        <v>81</v>
      </c>
      <c r="AW125" s="13" t="s">
        <v>33</v>
      </c>
      <c r="AX125" s="13" t="s">
        <v>79</v>
      </c>
      <c r="AY125" s="255" t="s">
        <v>124</v>
      </c>
    </row>
    <row r="126" s="1" customFormat="1" ht="48" customHeight="1">
      <c r="B126" s="38"/>
      <c r="C126" s="219" t="s">
        <v>186</v>
      </c>
      <c r="D126" s="219" t="s">
        <v>127</v>
      </c>
      <c r="E126" s="220" t="s">
        <v>187</v>
      </c>
      <c r="F126" s="221" t="s">
        <v>188</v>
      </c>
      <c r="G126" s="222" t="s">
        <v>162</v>
      </c>
      <c r="H126" s="223">
        <v>4000</v>
      </c>
      <c r="I126" s="224"/>
      <c r="J126" s="225">
        <f>ROUND(I126*H126,2)</f>
        <v>0</v>
      </c>
      <c r="K126" s="221" t="s">
        <v>131</v>
      </c>
      <c r="L126" s="43"/>
      <c r="M126" s="226" t="s">
        <v>19</v>
      </c>
      <c r="N126" s="227" t="s">
        <v>43</v>
      </c>
      <c r="O126" s="83"/>
      <c r="P126" s="228">
        <f>O126*H126</f>
        <v>0</v>
      </c>
      <c r="Q126" s="228">
        <v>6.9999999999999994E-05</v>
      </c>
      <c r="R126" s="228">
        <f>Q126*H126</f>
        <v>0.27999999999999997</v>
      </c>
      <c r="S126" s="228">
        <v>0.128</v>
      </c>
      <c r="T126" s="229">
        <f>S126*H126</f>
        <v>512</v>
      </c>
      <c r="AR126" s="230" t="s">
        <v>132</v>
      </c>
      <c r="AT126" s="230" t="s">
        <v>127</v>
      </c>
      <c r="AU126" s="230" t="s">
        <v>81</v>
      </c>
      <c r="AY126" s="17" t="s">
        <v>124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79</v>
      </c>
      <c r="BK126" s="231">
        <f>ROUND(I126*H126,2)</f>
        <v>0</v>
      </c>
      <c r="BL126" s="17" t="s">
        <v>132</v>
      </c>
      <c r="BM126" s="230" t="s">
        <v>189</v>
      </c>
    </row>
    <row r="127" s="1" customFormat="1">
      <c r="B127" s="38"/>
      <c r="C127" s="39"/>
      <c r="D127" s="232" t="s">
        <v>134</v>
      </c>
      <c r="E127" s="39"/>
      <c r="F127" s="233" t="s">
        <v>179</v>
      </c>
      <c r="G127" s="39"/>
      <c r="H127" s="39"/>
      <c r="I127" s="145"/>
      <c r="J127" s="39"/>
      <c r="K127" s="39"/>
      <c r="L127" s="43"/>
      <c r="M127" s="234"/>
      <c r="N127" s="83"/>
      <c r="O127" s="83"/>
      <c r="P127" s="83"/>
      <c r="Q127" s="83"/>
      <c r="R127" s="83"/>
      <c r="S127" s="83"/>
      <c r="T127" s="84"/>
      <c r="AT127" s="17" t="s">
        <v>134</v>
      </c>
      <c r="AU127" s="17" t="s">
        <v>81</v>
      </c>
    </row>
    <row r="128" s="12" customFormat="1">
      <c r="B128" s="235"/>
      <c r="C128" s="236"/>
      <c r="D128" s="232" t="s">
        <v>136</v>
      </c>
      <c r="E128" s="237" t="s">
        <v>19</v>
      </c>
      <c r="F128" s="238" t="s">
        <v>190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136</v>
      </c>
      <c r="AU128" s="244" t="s">
        <v>81</v>
      </c>
      <c r="AV128" s="12" t="s">
        <v>79</v>
      </c>
      <c r="AW128" s="12" t="s">
        <v>33</v>
      </c>
      <c r="AX128" s="12" t="s">
        <v>72</v>
      </c>
      <c r="AY128" s="244" t="s">
        <v>124</v>
      </c>
    </row>
    <row r="129" s="13" customFormat="1">
      <c r="B129" s="245"/>
      <c r="C129" s="246"/>
      <c r="D129" s="232" t="s">
        <v>136</v>
      </c>
      <c r="E129" s="247" t="s">
        <v>19</v>
      </c>
      <c r="F129" s="248" t="s">
        <v>191</v>
      </c>
      <c r="G129" s="246"/>
      <c r="H129" s="249">
        <v>4000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136</v>
      </c>
      <c r="AU129" s="255" t="s">
        <v>81</v>
      </c>
      <c r="AV129" s="13" t="s">
        <v>81</v>
      </c>
      <c r="AW129" s="13" t="s">
        <v>33</v>
      </c>
      <c r="AX129" s="13" t="s">
        <v>79</v>
      </c>
      <c r="AY129" s="255" t="s">
        <v>124</v>
      </c>
    </row>
    <row r="130" s="1" customFormat="1" ht="48" customHeight="1">
      <c r="B130" s="38"/>
      <c r="C130" s="219" t="s">
        <v>192</v>
      </c>
      <c r="D130" s="219" t="s">
        <v>127</v>
      </c>
      <c r="E130" s="220" t="s">
        <v>193</v>
      </c>
      <c r="F130" s="221" t="s">
        <v>194</v>
      </c>
      <c r="G130" s="222" t="s">
        <v>130</v>
      </c>
      <c r="H130" s="223">
        <v>228</v>
      </c>
      <c r="I130" s="224"/>
      <c r="J130" s="225">
        <f>ROUND(I130*H130,2)</f>
        <v>0</v>
      </c>
      <c r="K130" s="221" t="s">
        <v>131</v>
      </c>
      <c r="L130" s="43"/>
      <c r="M130" s="226" t="s">
        <v>19</v>
      </c>
      <c r="N130" s="227" t="s">
        <v>43</v>
      </c>
      <c r="O130" s="83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30" t="s">
        <v>132</v>
      </c>
      <c r="AT130" s="230" t="s">
        <v>127</v>
      </c>
      <c r="AU130" s="230" t="s">
        <v>81</v>
      </c>
      <c r="AY130" s="17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79</v>
      </c>
      <c r="BK130" s="231">
        <f>ROUND(I130*H130,2)</f>
        <v>0</v>
      </c>
      <c r="BL130" s="17" t="s">
        <v>132</v>
      </c>
      <c r="BM130" s="230" t="s">
        <v>195</v>
      </c>
    </row>
    <row r="131" s="1" customFormat="1">
      <c r="B131" s="38"/>
      <c r="C131" s="39"/>
      <c r="D131" s="232" t="s">
        <v>134</v>
      </c>
      <c r="E131" s="39"/>
      <c r="F131" s="233" t="s">
        <v>196</v>
      </c>
      <c r="G131" s="39"/>
      <c r="H131" s="39"/>
      <c r="I131" s="145"/>
      <c r="J131" s="39"/>
      <c r="K131" s="39"/>
      <c r="L131" s="43"/>
      <c r="M131" s="234"/>
      <c r="N131" s="83"/>
      <c r="O131" s="83"/>
      <c r="P131" s="83"/>
      <c r="Q131" s="83"/>
      <c r="R131" s="83"/>
      <c r="S131" s="83"/>
      <c r="T131" s="84"/>
      <c r="AT131" s="17" t="s">
        <v>134</v>
      </c>
      <c r="AU131" s="17" t="s">
        <v>81</v>
      </c>
    </row>
    <row r="132" s="12" customFormat="1">
      <c r="B132" s="235"/>
      <c r="C132" s="236"/>
      <c r="D132" s="232" t="s">
        <v>136</v>
      </c>
      <c r="E132" s="237" t="s">
        <v>19</v>
      </c>
      <c r="F132" s="238" t="s">
        <v>197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136</v>
      </c>
      <c r="AU132" s="244" t="s">
        <v>81</v>
      </c>
      <c r="AV132" s="12" t="s">
        <v>79</v>
      </c>
      <c r="AW132" s="12" t="s">
        <v>33</v>
      </c>
      <c r="AX132" s="12" t="s">
        <v>72</v>
      </c>
      <c r="AY132" s="244" t="s">
        <v>124</v>
      </c>
    </row>
    <row r="133" s="13" customFormat="1">
      <c r="B133" s="245"/>
      <c r="C133" s="246"/>
      <c r="D133" s="232" t="s">
        <v>136</v>
      </c>
      <c r="E133" s="247" t="s">
        <v>19</v>
      </c>
      <c r="F133" s="248" t="s">
        <v>198</v>
      </c>
      <c r="G133" s="246"/>
      <c r="H133" s="249">
        <v>21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136</v>
      </c>
      <c r="AU133" s="255" t="s">
        <v>81</v>
      </c>
      <c r="AV133" s="13" t="s">
        <v>81</v>
      </c>
      <c r="AW133" s="13" t="s">
        <v>33</v>
      </c>
      <c r="AX133" s="13" t="s">
        <v>72</v>
      </c>
      <c r="AY133" s="255" t="s">
        <v>124</v>
      </c>
    </row>
    <row r="134" s="13" customFormat="1">
      <c r="B134" s="245"/>
      <c r="C134" s="246"/>
      <c r="D134" s="232" t="s">
        <v>136</v>
      </c>
      <c r="E134" s="247" t="s">
        <v>19</v>
      </c>
      <c r="F134" s="248" t="s">
        <v>199</v>
      </c>
      <c r="G134" s="246"/>
      <c r="H134" s="249">
        <v>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136</v>
      </c>
      <c r="AU134" s="255" t="s">
        <v>81</v>
      </c>
      <c r="AV134" s="13" t="s">
        <v>81</v>
      </c>
      <c r="AW134" s="13" t="s">
        <v>33</v>
      </c>
      <c r="AX134" s="13" t="s">
        <v>72</v>
      </c>
      <c r="AY134" s="255" t="s">
        <v>124</v>
      </c>
    </row>
    <row r="135" s="13" customFormat="1">
      <c r="B135" s="245"/>
      <c r="C135" s="246"/>
      <c r="D135" s="232" t="s">
        <v>136</v>
      </c>
      <c r="E135" s="247" t="s">
        <v>19</v>
      </c>
      <c r="F135" s="248" t="s">
        <v>200</v>
      </c>
      <c r="G135" s="246"/>
      <c r="H135" s="249">
        <v>198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136</v>
      </c>
      <c r="AU135" s="255" t="s">
        <v>81</v>
      </c>
      <c r="AV135" s="13" t="s">
        <v>81</v>
      </c>
      <c r="AW135" s="13" t="s">
        <v>33</v>
      </c>
      <c r="AX135" s="13" t="s">
        <v>72</v>
      </c>
      <c r="AY135" s="255" t="s">
        <v>124</v>
      </c>
    </row>
    <row r="136" s="14" customFormat="1">
      <c r="B136" s="266"/>
      <c r="C136" s="267"/>
      <c r="D136" s="232" t="s">
        <v>136</v>
      </c>
      <c r="E136" s="268" t="s">
        <v>19</v>
      </c>
      <c r="F136" s="269" t="s">
        <v>201</v>
      </c>
      <c r="G136" s="267"/>
      <c r="H136" s="270">
        <v>228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AT136" s="276" t="s">
        <v>136</v>
      </c>
      <c r="AU136" s="276" t="s">
        <v>81</v>
      </c>
      <c r="AV136" s="14" t="s">
        <v>132</v>
      </c>
      <c r="AW136" s="14" t="s">
        <v>33</v>
      </c>
      <c r="AX136" s="14" t="s">
        <v>79</v>
      </c>
      <c r="AY136" s="276" t="s">
        <v>124</v>
      </c>
    </row>
    <row r="137" s="1" customFormat="1" ht="48" customHeight="1">
      <c r="B137" s="38"/>
      <c r="C137" s="219" t="s">
        <v>202</v>
      </c>
      <c r="D137" s="219" t="s">
        <v>127</v>
      </c>
      <c r="E137" s="220" t="s">
        <v>128</v>
      </c>
      <c r="F137" s="221" t="s">
        <v>129</v>
      </c>
      <c r="G137" s="222" t="s">
        <v>130</v>
      </c>
      <c r="H137" s="223">
        <v>228</v>
      </c>
      <c r="I137" s="224"/>
      <c r="J137" s="225">
        <f>ROUND(I137*H137,2)</f>
        <v>0</v>
      </c>
      <c r="K137" s="221" t="s">
        <v>131</v>
      </c>
      <c r="L137" s="43"/>
      <c r="M137" s="226" t="s">
        <v>19</v>
      </c>
      <c r="N137" s="227" t="s">
        <v>43</v>
      </c>
      <c r="O137" s="83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30" t="s">
        <v>132</v>
      </c>
      <c r="AT137" s="230" t="s">
        <v>127</v>
      </c>
      <c r="AU137" s="230" t="s">
        <v>81</v>
      </c>
      <c r="AY137" s="17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79</v>
      </c>
      <c r="BK137" s="231">
        <f>ROUND(I137*H137,2)</f>
        <v>0</v>
      </c>
      <c r="BL137" s="17" t="s">
        <v>132</v>
      </c>
      <c r="BM137" s="230" t="s">
        <v>203</v>
      </c>
    </row>
    <row r="138" s="12" customFormat="1">
      <c r="B138" s="235"/>
      <c r="C138" s="236"/>
      <c r="D138" s="232" t="s">
        <v>136</v>
      </c>
      <c r="E138" s="237" t="s">
        <v>19</v>
      </c>
      <c r="F138" s="238" t="s">
        <v>197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136</v>
      </c>
      <c r="AU138" s="244" t="s">
        <v>81</v>
      </c>
      <c r="AV138" s="12" t="s">
        <v>79</v>
      </c>
      <c r="AW138" s="12" t="s">
        <v>33</v>
      </c>
      <c r="AX138" s="12" t="s">
        <v>72</v>
      </c>
      <c r="AY138" s="244" t="s">
        <v>124</v>
      </c>
    </row>
    <row r="139" s="13" customFormat="1">
      <c r="B139" s="245"/>
      <c r="C139" s="246"/>
      <c r="D139" s="232" t="s">
        <v>136</v>
      </c>
      <c r="E139" s="247" t="s">
        <v>19</v>
      </c>
      <c r="F139" s="248" t="s">
        <v>198</v>
      </c>
      <c r="G139" s="246"/>
      <c r="H139" s="249">
        <v>21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136</v>
      </c>
      <c r="AU139" s="255" t="s">
        <v>81</v>
      </c>
      <c r="AV139" s="13" t="s">
        <v>81</v>
      </c>
      <c r="AW139" s="13" t="s">
        <v>33</v>
      </c>
      <c r="AX139" s="13" t="s">
        <v>72</v>
      </c>
      <c r="AY139" s="255" t="s">
        <v>124</v>
      </c>
    </row>
    <row r="140" s="13" customFormat="1">
      <c r="B140" s="245"/>
      <c r="C140" s="246"/>
      <c r="D140" s="232" t="s">
        <v>136</v>
      </c>
      <c r="E140" s="247" t="s">
        <v>19</v>
      </c>
      <c r="F140" s="248" t="s">
        <v>199</v>
      </c>
      <c r="G140" s="246"/>
      <c r="H140" s="249">
        <v>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136</v>
      </c>
      <c r="AU140" s="255" t="s">
        <v>81</v>
      </c>
      <c r="AV140" s="13" t="s">
        <v>81</v>
      </c>
      <c r="AW140" s="13" t="s">
        <v>33</v>
      </c>
      <c r="AX140" s="13" t="s">
        <v>72</v>
      </c>
      <c r="AY140" s="255" t="s">
        <v>124</v>
      </c>
    </row>
    <row r="141" s="13" customFormat="1">
      <c r="B141" s="245"/>
      <c r="C141" s="246"/>
      <c r="D141" s="232" t="s">
        <v>136</v>
      </c>
      <c r="E141" s="247" t="s">
        <v>19</v>
      </c>
      <c r="F141" s="248" t="s">
        <v>200</v>
      </c>
      <c r="G141" s="246"/>
      <c r="H141" s="249">
        <v>198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136</v>
      </c>
      <c r="AU141" s="255" t="s">
        <v>81</v>
      </c>
      <c r="AV141" s="13" t="s">
        <v>81</v>
      </c>
      <c r="AW141" s="13" t="s">
        <v>33</v>
      </c>
      <c r="AX141" s="13" t="s">
        <v>72</v>
      </c>
      <c r="AY141" s="255" t="s">
        <v>124</v>
      </c>
    </row>
    <row r="142" s="14" customFormat="1">
      <c r="B142" s="266"/>
      <c r="C142" s="267"/>
      <c r="D142" s="232" t="s">
        <v>136</v>
      </c>
      <c r="E142" s="268" t="s">
        <v>19</v>
      </c>
      <c r="F142" s="269" t="s">
        <v>201</v>
      </c>
      <c r="G142" s="267"/>
      <c r="H142" s="270">
        <v>228</v>
      </c>
      <c r="I142" s="271"/>
      <c r="J142" s="267"/>
      <c r="K142" s="267"/>
      <c r="L142" s="272"/>
      <c r="M142" s="273"/>
      <c r="N142" s="274"/>
      <c r="O142" s="274"/>
      <c r="P142" s="274"/>
      <c r="Q142" s="274"/>
      <c r="R142" s="274"/>
      <c r="S142" s="274"/>
      <c r="T142" s="275"/>
      <c r="AT142" s="276" t="s">
        <v>136</v>
      </c>
      <c r="AU142" s="276" t="s">
        <v>81</v>
      </c>
      <c r="AV142" s="14" t="s">
        <v>132</v>
      </c>
      <c r="AW142" s="14" t="s">
        <v>33</v>
      </c>
      <c r="AX142" s="14" t="s">
        <v>79</v>
      </c>
      <c r="AY142" s="276" t="s">
        <v>124</v>
      </c>
    </row>
    <row r="143" s="1" customFormat="1" ht="60" customHeight="1">
      <c r="B143" s="38"/>
      <c r="C143" s="219" t="s">
        <v>204</v>
      </c>
      <c r="D143" s="219" t="s">
        <v>127</v>
      </c>
      <c r="E143" s="220" t="s">
        <v>140</v>
      </c>
      <c r="F143" s="221" t="s">
        <v>141</v>
      </c>
      <c r="G143" s="222" t="s">
        <v>130</v>
      </c>
      <c r="H143" s="223">
        <v>68.400000000000006</v>
      </c>
      <c r="I143" s="224"/>
      <c r="J143" s="225">
        <f>ROUND(I143*H143,2)</f>
        <v>0</v>
      </c>
      <c r="K143" s="221" t="s">
        <v>131</v>
      </c>
      <c r="L143" s="43"/>
      <c r="M143" s="226" t="s">
        <v>19</v>
      </c>
      <c r="N143" s="227" t="s">
        <v>43</v>
      </c>
      <c r="O143" s="83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30" t="s">
        <v>132</v>
      </c>
      <c r="AT143" s="230" t="s">
        <v>127</v>
      </c>
      <c r="AU143" s="230" t="s">
        <v>81</v>
      </c>
      <c r="AY143" s="17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79</v>
      </c>
      <c r="BK143" s="231">
        <f>ROUND(I143*H143,2)</f>
        <v>0</v>
      </c>
      <c r="BL143" s="17" t="s">
        <v>132</v>
      </c>
      <c r="BM143" s="230" t="s">
        <v>205</v>
      </c>
    </row>
    <row r="144" s="1" customFormat="1">
      <c r="B144" s="38"/>
      <c r="C144" s="39"/>
      <c r="D144" s="232" t="s">
        <v>134</v>
      </c>
      <c r="E144" s="39"/>
      <c r="F144" s="233" t="s">
        <v>206</v>
      </c>
      <c r="G144" s="39"/>
      <c r="H144" s="39"/>
      <c r="I144" s="145"/>
      <c r="J144" s="39"/>
      <c r="K144" s="39"/>
      <c r="L144" s="43"/>
      <c r="M144" s="234"/>
      <c r="N144" s="83"/>
      <c r="O144" s="83"/>
      <c r="P144" s="83"/>
      <c r="Q144" s="83"/>
      <c r="R144" s="83"/>
      <c r="S144" s="83"/>
      <c r="T144" s="84"/>
      <c r="AT144" s="17" t="s">
        <v>134</v>
      </c>
      <c r="AU144" s="17" t="s">
        <v>81</v>
      </c>
    </row>
    <row r="145" s="13" customFormat="1">
      <c r="B145" s="245"/>
      <c r="C145" s="246"/>
      <c r="D145" s="232" t="s">
        <v>136</v>
      </c>
      <c r="E145" s="246"/>
      <c r="F145" s="248" t="s">
        <v>207</v>
      </c>
      <c r="G145" s="246"/>
      <c r="H145" s="249">
        <v>68.400000000000006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136</v>
      </c>
      <c r="AU145" s="255" t="s">
        <v>81</v>
      </c>
      <c r="AV145" s="13" t="s">
        <v>81</v>
      </c>
      <c r="AW145" s="13" t="s">
        <v>4</v>
      </c>
      <c r="AX145" s="13" t="s">
        <v>79</v>
      </c>
      <c r="AY145" s="255" t="s">
        <v>124</v>
      </c>
    </row>
    <row r="146" s="1" customFormat="1" ht="60" customHeight="1">
      <c r="B146" s="38"/>
      <c r="C146" s="219" t="s">
        <v>208</v>
      </c>
      <c r="D146" s="219" t="s">
        <v>127</v>
      </c>
      <c r="E146" s="220" t="s">
        <v>146</v>
      </c>
      <c r="F146" s="221" t="s">
        <v>147</v>
      </c>
      <c r="G146" s="222" t="s">
        <v>130</v>
      </c>
      <c r="H146" s="223">
        <v>228</v>
      </c>
      <c r="I146" s="224"/>
      <c r="J146" s="225">
        <f>ROUND(I146*H146,2)</f>
        <v>0</v>
      </c>
      <c r="K146" s="221" t="s">
        <v>131</v>
      </c>
      <c r="L146" s="43"/>
      <c r="M146" s="226" t="s">
        <v>19</v>
      </c>
      <c r="N146" s="227" t="s">
        <v>43</v>
      </c>
      <c r="O146" s="83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30" t="s">
        <v>132</v>
      </c>
      <c r="AT146" s="230" t="s">
        <v>127</v>
      </c>
      <c r="AU146" s="230" t="s">
        <v>81</v>
      </c>
      <c r="AY146" s="17" t="s">
        <v>124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79</v>
      </c>
      <c r="BK146" s="231">
        <f>ROUND(I146*H146,2)</f>
        <v>0</v>
      </c>
      <c r="BL146" s="17" t="s">
        <v>132</v>
      </c>
      <c r="BM146" s="230" t="s">
        <v>209</v>
      </c>
    </row>
    <row r="147" s="1" customFormat="1" ht="36" customHeight="1">
      <c r="B147" s="38"/>
      <c r="C147" s="219" t="s">
        <v>8</v>
      </c>
      <c r="D147" s="219" t="s">
        <v>127</v>
      </c>
      <c r="E147" s="220" t="s">
        <v>210</v>
      </c>
      <c r="F147" s="221" t="s">
        <v>211</v>
      </c>
      <c r="G147" s="222" t="s">
        <v>130</v>
      </c>
      <c r="H147" s="223">
        <v>228</v>
      </c>
      <c r="I147" s="224"/>
      <c r="J147" s="225">
        <f>ROUND(I147*H147,2)</f>
        <v>0</v>
      </c>
      <c r="K147" s="221" t="s">
        <v>131</v>
      </c>
      <c r="L147" s="43"/>
      <c r="M147" s="226" t="s">
        <v>19</v>
      </c>
      <c r="N147" s="227" t="s">
        <v>43</v>
      </c>
      <c r="O147" s="83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30" t="s">
        <v>132</v>
      </c>
      <c r="AT147" s="230" t="s">
        <v>127</v>
      </c>
      <c r="AU147" s="230" t="s">
        <v>81</v>
      </c>
      <c r="AY147" s="17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79</v>
      </c>
      <c r="BK147" s="231">
        <f>ROUND(I147*H147,2)</f>
        <v>0</v>
      </c>
      <c r="BL147" s="17" t="s">
        <v>132</v>
      </c>
      <c r="BM147" s="230" t="s">
        <v>212</v>
      </c>
    </row>
    <row r="148" s="1" customFormat="1" ht="16.5" customHeight="1">
      <c r="B148" s="38"/>
      <c r="C148" s="219" t="s">
        <v>213</v>
      </c>
      <c r="D148" s="219" t="s">
        <v>127</v>
      </c>
      <c r="E148" s="220" t="s">
        <v>150</v>
      </c>
      <c r="F148" s="221" t="s">
        <v>151</v>
      </c>
      <c r="G148" s="222" t="s">
        <v>130</v>
      </c>
      <c r="H148" s="223">
        <v>228</v>
      </c>
      <c r="I148" s="224"/>
      <c r="J148" s="225">
        <f>ROUND(I148*H148,2)</f>
        <v>0</v>
      </c>
      <c r="K148" s="221" t="s">
        <v>131</v>
      </c>
      <c r="L148" s="43"/>
      <c r="M148" s="226" t="s">
        <v>19</v>
      </c>
      <c r="N148" s="227" t="s">
        <v>43</v>
      </c>
      <c r="O148" s="83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30" t="s">
        <v>132</v>
      </c>
      <c r="AT148" s="230" t="s">
        <v>127</v>
      </c>
      <c r="AU148" s="230" t="s">
        <v>81</v>
      </c>
      <c r="AY148" s="17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79</v>
      </c>
      <c r="BK148" s="231">
        <f>ROUND(I148*H148,2)</f>
        <v>0</v>
      </c>
      <c r="BL148" s="17" t="s">
        <v>132</v>
      </c>
      <c r="BM148" s="230" t="s">
        <v>214</v>
      </c>
    </row>
    <row r="149" s="1" customFormat="1" ht="36" customHeight="1">
      <c r="B149" s="38"/>
      <c r="C149" s="219" t="s">
        <v>215</v>
      </c>
      <c r="D149" s="219" t="s">
        <v>127</v>
      </c>
      <c r="E149" s="220" t="s">
        <v>154</v>
      </c>
      <c r="F149" s="221" t="s">
        <v>155</v>
      </c>
      <c r="G149" s="222" t="s">
        <v>156</v>
      </c>
      <c r="H149" s="223">
        <v>376.19999999999999</v>
      </c>
      <c r="I149" s="224"/>
      <c r="J149" s="225">
        <f>ROUND(I149*H149,2)</f>
        <v>0</v>
      </c>
      <c r="K149" s="221" t="s">
        <v>131</v>
      </c>
      <c r="L149" s="43"/>
      <c r="M149" s="226" t="s">
        <v>19</v>
      </c>
      <c r="N149" s="227" t="s">
        <v>43</v>
      </c>
      <c r="O149" s="83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30" t="s">
        <v>132</v>
      </c>
      <c r="AT149" s="230" t="s">
        <v>127</v>
      </c>
      <c r="AU149" s="230" t="s">
        <v>81</v>
      </c>
      <c r="AY149" s="17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79</v>
      </c>
      <c r="BK149" s="231">
        <f>ROUND(I149*H149,2)</f>
        <v>0</v>
      </c>
      <c r="BL149" s="17" t="s">
        <v>132</v>
      </c>
      <c r="BM149" s="230" t="s">
        <v>216</v>
      </c>
    </row>
    <row r="150" s="13" customFormat="1">
      <c r="B150" s="245"/>
      <c r="C150" s="246"/>
      <c r="D150" s="232" t="s">
        <v>136</v>
      </c>
      <c r="E150" s="247" t="s">
        <v>19</v>
      </c>
      <c r="F150" s="248" t="s">
        <v>217</v>
      </c>
      <c r="G150" s="246"/>
      <c r="H150" s="249">
        <v>376.19999999999999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136</v>
      </c>
      <c r="AU150" s="255" t="s">
        <v>81</v>
      </c>
      <c r="AV150" s="13" t="s">
        <v>81</v>
      </c>
      <c r="AW150" s="13" t="s">
        <v>33</v>
      </c>
      <c r="AX150" s="13" t="s">
        <v>79</v>
      </c>
      <c r="AY150" s="255" t="s">
        <v>124</v>
      </c>
    </row>
    <row r="151" s="1" customFormat="1" ht="24" customHeight="1">
      <c r="B151" s="38"/>
      <c r="C151" s="219" t="s">
        <v>218</v>
      </c>
      <c r="D151" s="219" t="s">
        <v>127</v>
      </c>
      <c r="E151" s="220" t="s">
        <v>219</v>
      </c>
      <c r="F151" s="221" t="s">
        <v>220</v>
      </c>
      <c r="G151" s="222" t="s">
        <v>162</v>
      </c>
      <c r="H151" s="223">
        <v>670</v>
      </c>
      <c r="I151" s="224"/>
      <c r="J151" s="225">
        <f>ROUND(I151*H151,2)</f>
        <v>0</v>
      </c>
      <c r="K151" s="221" t="s">
        <v>131</v>
      </c>
      <c r="L151" s="43"/>
      <c r="M151" s="226" t="s">
        <v>19</v>
      </c>
      <c r="N151" s="227" t="s">
        <v>43</v>
      </c>
      <c r="O151" s="83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30" t="s">
        <v>132</v>
      </c>
      <c r="AT151" s="230" t="s">
        <v>127</v>
      </c>
      <c r="AU151" s="230" t="s">
        <v>81</v>
      </c>
      <c r="AY151" s="17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79</v>
      </c>
      <c r="BK151" s="231">
        <f>ROUND(I151*H151,2)</f>
        <v>0</v>
      </c>
      <c r="BL151" s="17" t="s">
        <v>132</v>
      </c>
      <c r="BM151" s="230" t="s">
        <v>221</v>
      </c>
    </row>
    <row r="152" s="1" customFormat="1">
      <c r="B152" s="38"/>
      <c r="C152" s="39"/>
      <c r="D152" s="232" t="s">
        <v>134</v>
      </c>
      <c r="E152" s="39"/>
      <c r="F152" s="233" t="s">
        <v>222</v>
      </c>
      <c r="G152" s="39"/>
      <c r="H152" s="39"/>
      <c r="I152" s="145"/>
      <c r="J152" s="39"/>
      <c r="K152" s="39"/>
      <c r="L152" s="43"/>
      <c r="M152" s="234"/>
      <c r="N152" s="83"/>
      <c r="O152" s="83"/>
      <c r="P152" s="83"/>
      <c r="Q152" s="83"/>
      <c r="R152" s="83"/>
      <c r="S152" s="83"/>
      <c r="T152" s="84"/>
      <c r="AT152" s="17" t="s">
        <v>134</v>
      </c>
      <c r="AU152" s="17" t="s">
        <v>81</v>
      </c>
    </row>
    <row r="153" s="13" customFormat="1">
      <c r="B153" s="245"/>
      <c r="C153" s="246"/>
      <c r="D153" s="232" t="s">
        <v>136</v>
      </c>
      <c r="E153" s="247" t="s">
        <v>19</v>
      </c>
      <c r="F153" s="248" t="s">
        <v>223</v>
      </c>
      <c r="G153" s="246"/>
      <c r="H153" s="249">
        <v>670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136</v>
      </c>
      <c r="AU153" s="255" t="s">
        <v>81</v>
      </c>
      <c r="AV153" s="13" t="s">
        <v>81</v>
      </c>
      <c r="AW153" s="13" t="s">
        <v>33</v>
      </c>
      <c r="AX153" s="13" t="s">
        <v>79</v>
      </c>
      <c r="AY153" s="255" t="s">
        <v>124</v>
      </c>
    </row>
    <row r="154" s="1" customFormat="1" ht="36" customHeight="1">
      <c r="B154" s="38"/>
      <c r="C154" s="219" t="s">
        <v>224</v>
      </c>
      <c r="D154" s="219" t="s">
        <v>127</v>
      </c>
      <c r="E154" s="220" t="s">
        <v>225</v>
      </c>
      <c r="F154" s="221" t="s">
        <v>226</v>
      </c>
      <c r="G154" s="222" t="s">
        <v>162</v>
      </c>
      <c r="H154" s="223">
        <v>2280</v>
      </c>
      <c r="I154" s="224"/>
      <c r="J154" s="225">
        <f>ROUND(I154*H154,2)</f>
        <v>0</v>
      </c>
      <c r="K154" s="221" t="s">
        <v>131</v>
      </c>
      <c r="L154" s="43"/>
      <c r="M154" s="226" t="s">
        <v>19</v>
      </c>
      <c r="N154" s="227" t="s">
        <v>43</v>
      </c>
      <c r="O154" s="83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30" t="s">
        <v>132</v>
      </c>
      <c r="AT154" s="230" t="s">
        <v>127</v>
      </c>
      <c r="AU154" s="230" t="s">
        <v>81</v>
      </c>
      <c r="AY154" s="17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79</v>
      </c>
      <c r="BK154" s="231">
        <f>ROUND(I154*H154,2)</f>
        <v>0</v>
      </c>
      <c r="BL154" s="17" t="s">
        <v>132</v>
      </c>
      <c r="BM154" s="230" t="s">
        <v>227</v>
      </c>
    </row>
    <row r="155" s="12" customFormat="1">
      <c r="B155" s="235"/>
      <c r="C155" s="236"/>
      <c r="D155" s="232" t="s">
        <v>136</v>
      </c>
      <c r="E155" s="237" t="s">
        <v>19</v>
      </c>
      <c r="F155" s="238" t="s">
        <v>197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136</v>
      </c>
      <c r="AU155" s="244" t="s">
        <v>81</v>
      </c>
      <c r="AV155" s="12" t="s">
        <v>79</v>
      </c>
      <c r="AW155" s="12" t="s">
        <v>33</v>
      </c>
      <c r="AX155" s="12" t="s">
        <v>72</v>
      </c>
      <c r="AY155" s="244" t="s">
        <v>124</v>
      </c>
    </row>
    <row r="156" s="13" customFormat="1">
      <c r="B156" s="245"/>
      <c r="C156" s="246"/>
      <c r="D156" s="232" t="s">
        <v>136</v>
      </c>
      <c r="E156" s="247" t="s">
        <v>19</v>
      </c>
      <c r="F156" s="248" t="s">
        <v>228</v>
      </c>
      <c r="G156" s="246"/>
      <c r="H156" s="249">
        <v>210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136</v>
      </c>
      <c r="AU156" s="255" t="s">
        <v>81</v>
      </c>
      <c r="AV156" s="13" t="s">
        <v>81</v>
      </c>
      <c r="AW156" s="13" t="s">
        <v>33</v>
      </c>
      <c r="AX156" s="13" t="s">
        <v>72</v>
      </c>
      <c r="AY156" s="255" t="s">
        <v>124</v>
      </c>
    </row>
    <row r="157" s="13" customFormat="1">
      <c r="B157" s="245"/>
      <c r="C157" s="246"/>
      <c r="D157" s="232" t="s">
        <v>136</v>
      </c>
      <c r="E157" s="247" t="s">
        <v>19</v>
      </c>
      <c r="F157" s="248" t="s">
        <v>229</v>
      </c>
      <c r="G157" s="246"/>
      <c r="H157" s="249">
        <v>90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136</v>
      </c>
      <c r="AU157" s="255" t="s">
        <v>81</v>
      </c>
      <c r="AV157" s="13" t="s">
        <v>81</v>
      </c>
      <c r="AW157" s="13" t="s">
        <v>33</v>
      </c>
      <c r="AX157" s="13" t="s">
        <v>72</v>
      </c>
      <c r="AY157" s="255" t="s">
        <v>124</v>
      </c>
    </row>
    <row r="158" s="13" customFormat="1">
      <c r="B158" s="245"/>
      <c r="C158" s="246"/>
      <c r="D158" s="232" t="s">
        <v>136</v>
      </c>
      <c r="E158" s="247" t="s">
        <v>19</v>
      </c>
      <c r="F158" s="248" t="s">
        <v>230</v>
      </c>
      <c r="G158" s="246"/>
      <c r="H158" s="249">
        <v>1980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AT158" s="255" t="s">
        <v>136</v>
      </c>
      <c r="AU158" s="255" t="s">
        <v>81</v>
      </c>
      <c r="AV158" s="13" t="s">
        <v>81</v>
      </c>
      <c r="AW158" s="13" t="s">
        <v>33</v>
      </c>
      <c r="AX158" s="13" t="s">
        <v>72</v>
      </c>
      <c r="AY158" s="255" t="s">
        <v>124</v>
      </c>
    </row>
    <row r="159" s="14" customFormat="1">
      <c r="B159" s="266"/>
      <c r="C159" s="267"/>
      <c r="D159" s="232" t="s">
        <v>136</v>
      </c>
      <c r="E159" s="268" t="s">
        <v>19</v>
      </c>
      <c r="F159" s="269" t="s">
        <v>201</v>
      </c>
      <c r="G159" s="267"/>
      <c r="H159" s="270">
        <v>2280</v>
      </c>
      <c r="I159" s="271"/>
      <c r="J159" s="267"/>
      <c r="K159" s="267"/>
      <c r="L159" s="272"/>
      <c r="M159" s="273"/>
      <c r="N159" s="274"/>
      <c r="O159" s="274"/>
      <c r="P159" s="274"/>
      <c r="Q159" s="274"/>
      <c r="R159" s="274"/>
      <c r="S159" s="274"/>
      <c r="T159" s="275"/>
      <c r="AT159" s="276" t="s">
        <v>136</v>
      </c>
      <c r="AU159" s="276" t="s">
        <v>81</v>
      </c>
      <c r="AV159" s="14" t="s">
        <v>132</v>
      </c>
      <c r="AW159" s="14" t="s">
        <v>33</v>
      </c>
      <c r="AX159" s="14" t="s">
        <v>79</v>
      </c>
      <c r="AY159" s="276" t="s">
        <v>124</v>
      </c>
    </row>
    <row r="160" s="1" customFormat="1" ht="36" customHeight="1">
      <c r="B160" s="38"/>
      <c r="C160" s="219" t="s">
        <v>231</v>
      </c>
      <c r="D160" s="219" t="s">
        <v>127</v>
      </c>
      <c r="E160" s="220" t="s">
        <v>232</v>
      </c>
      <c r="F160" s="221" t="s">
        <v>233</v>
      </c>
      <c r="G160" s="222" t="s">
        <v>162</v>
      </c>
      <c r="H160" s="223">
        <v>2280</v>
      </c>
      <c r="I160" s="224"/>
      <c r="J160" s="225">
        <f>ROUND(I160*H160,2)</f>
        <v>0</v>
      </c>
      <c r="K160" s="221" t="s">
        <v>131</v>
      </c>
      <c r="L160" s="43"/>
      <c r="M160" s="226" t="s">
        <v>19</v>
      </c>
      <c r="N160" s="227" t="s">
        <v>43</v>
      </c>
      <c r="O160" s="83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30" t="s">
        <v>132</v>
      </c>
      <c r="AT160" s="230" t="s">
        <v>127</v>
      </c>
      <c r="AU160" s="230" t="s">
        <v>81</v>
      </c>
      <c r="AY160" s="17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79</v>
      </c>
      <c r="BK160" s="231">
        <f>ROUND(I160*H160,2)</f>
        <v>0</v>
      </c>
      <c r="BL160" s="17" t="s">
        <v>132</v>
      </c>
      <c r="BM160" s="230" t="s">
        <v>234</v>
      </c>
    </row>
    <row r="161" s="1" customFormat="1" ht="16.5" customHeight="1">
      <c r="B161" s="38"/>
      <c r="C161" s="256" t="s">
        <v>7</v>
      </c>
      <c r="D161" s="256" t="s">
        <v>169</v>
      </c>
      <c r="E161" s="257" t="s">
        <v>235</v>
      </c>
      <c r="F161" s="258" t="s">
        <v>236</v>
      </c>
      <c r="G161" s="259" t="s">
        <v>237</v>
      </c>
      <c r="H161" s="260">
        <v>57</v>
      </c>
      <c r="I161" s="261"/>
      <c r="J161" s="262">
        <f>ROUND(I161*H161,2)</f>
        <v>0</v>
      </c>
      <c r="K161" s="258" t="s">
        <v>131</v>
      </c>
      <c r="L161" s="263"/>
      <c r="M161" s="264" t="s">
        <v>19</v>
      </c>
      <c r="N161" s="265" t="s">
        <v>43</v>
      </c>
      <c r="O161" s="83"/>
      <c r="P161" s="228">
        <f>O161*H161</f>
        <v>0</v>
      </c>
      <c r="Q161" s="228">
        <v>0.001</v>
      </c>
      <c r="R161" s="228">
        <f>Q161*H161</f>
        <v>0.057000000000000002</v>
      </c>
      <c r="S161" s="228">
        <v>0</v>
      </c>
      <c r="T161" s="229">
        <f>S161*H161</f>
        <v>0</v>
      </c>
      <c r="AR161" s="230" t="s">
        <v>172</v>
      </c>
      <c r="AT161" s="230" t="s">
        <v>169</v>
      </c>
      <c r="AU161" s="230" t="s">
        <v>81</v>
      </c>
      <c r="AY161" s="17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79</v>
      </c>
      <c r="BK161" s="231">
        <f>ROUND(I161*H161,2)</f>
        <v>0</v>
      </c>
      <c r="BL161" s="17" t="s">
        <v>132</v>
      </c>
      <c r="BM161" s="230" t="s">
        <v>238</v>
      </c>
    </row>
    <row r="162" s="13" customFormat="1">
      <c r="B162" s="245"/>
      <c r="C162" s="246"/>
      <c r="D162" s="232" t="s">
        <v>136</v>
      </c>
      <c r="E162" s="247" t="s">
        <v>19</v>
      </c>
      <c r="F162" s="248" t="s">
        <v>239</v>
      </c>
      <c r="G162" s="246"/>
      <c r="H162" s="249">
        <v>57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136</v>
      </c>
      <c r="AU162" s="255" t="s">
        <v>81</v>
      </c>
      <c r="AV162" s="13" t="s">
        <v>81</v>
      </c>
      <c r="AW162" s="13" t="s">
        <v>33</v>
      </c>
      <c r="AX162" s="13" t="s">
        <v>79</v>
      </c>
      <c r="AY162" s="255" t="s">
        <v>124</v>
      </c>
    </row>
    <row r="163" s="1" customFormat="1" ht="36" customHeight="1">
      <c r="B163" s="38"/>
      <c r="C163" s="219" t="s">
        <v>240</v>
      </c>
      <c r="D163" s="219" t="s">
        <v>127</v>
      </c>
      <c r="E163" s="220" t="s">
        <v>241</v>
      </c>
      <c r="F163" s="221" t="s">
        <v>242</v>
      </c>
      <c r="G163" s="222" t="s">
        <v>162</v>
      </c>
      <c r="H163" s="223">
        <v>2280</v>
      </c>
      <c r="I163" s="224"/>
      <c r="J163" s="225">
        <f>ROUND(I163*H163,2)</f>
        <v>0</v>
      </c>
      <c r="K163" s="221" t="s">
        <v>131</v>
      </c>
      <c r="L163" s="43"/>
      <c r="M163" s="226" t="s">
        <v>19</v>
      </c>
      <c r="N163" s="227" t="s">
        <v>43</v>
      </c>
      <c r="O163" s="83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30" t="s">
        <v>132</v>
      </c>
      <c r="AT163" s="230" t="s">
        <v>127</v>
      </c>
      <c r="AU163" s="230" t="s">
        <v>81</v>
      </c>
      <c r="AY163" s="17" t="s">
        <v>124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79</v>
      </c>
      <c r="BK163" s="231">
        <f>ROUND(I163*H163,2)</f>
        <v>0</v>
      </c>
      <c r="BL163" s="17" t="s">
        <v>132</v>
      </c>
      <c r="BM163" s="230" t="s">
        <v>243</v>
      </c>
    </row>
    <row r="164" s="1" customFormat="1" ht="16.5" customHeight="1">
      <c r="B164" s="38"/>
      <c r="C164" s="256" t="s">
        <v>244</v>
      </c>
      <c r="D164" s="256" t="s">
        <v>169</v>
      </c>
      <c r="E164" s="257" t="s">
        <v>245</v>
      </c>
      <c r="F164" s="258" t="s">
        <v>246</v>
      </c>
      <c r="G164" s="259" t="s">
        <v>130</v>
      </c>
      <c r="H164" s="260">
        <v>57</v>
      </c>
      <c r="I164" s="261"/>
      <c r="J164" s="262">
        <f>ROUND(I164*H164,2)</f>
        <v>0</v>
      </c>
      <c r="K164" s="258" t="s">
        <v>131</v>
      </c>
      <c r="L164" s="263"/>
      <c r="M164" s="264" t="s">
        <v>19</v>
      </c>
      <c r="N164" s="265" t="s">
        <v>43</v>
      </c>
      <c r="O164" s="83"/>
      <c r="P164" s="228">
        <f>O164*H164</f>
        <v>0</v>
      </c>
      <c r="Q164" s="228">
        <v>0.20999999999999999</v>
      </c>
      <c r="R164" s="228">
        <f>Q164*H164</f>
        <v>11.969999999999999</v>
      </c>
      <c r="S164" s="228">
        <v>0</v>
      </c>
      <c r="T164" s="229">
        <f>S164*H164</f>
        <v>0</v>
      </c>
      <c r="AR164" s="230" t="s">
        <v>172</v>
      </c>
      <c r="AT164" s="230" t="s">
        <v>169</v>
      </c>
      <c r="AU164" s="230" t="s">
        <v>81</v>
      </c>
      <c r="AY164" s="17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79</v>
      </c>
      <c r="BK164" s="231">
        <f>ROUND(I164*H164,2)</f>
        <v>0</v>
      </c>
      <c r="BL164" s="17" t="s">
        <v>132</v>
      </c>
      <c r="BM164" s="230" t="s">
        <v>247</v>
      </c>
    </row>
    <row r="165" s="13" customFormat="1">
      <c r="B165" s="245"/>
      <c r="C165" s="246"/>
      <c r="D165" s="232" t="s">
        <v>136</v>
      </c>
      <c r="E165" s="247" t="s">
        <v>19</v>
      </c>
      <c r="F165" s="248" t="s">
        <v>239</v>
      </c>
      <c r="G165" s="246"/>
      <c r="H165" s="249">
        <v>57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136</v>
      </c>
      <c r="AU165" s="255" t="s">
        <v>81</v>
      </c>
      <c r="AV165" s="13" t="s">
        <v>81</v>
      </c>
      <c r="AW165" s="13" t="s">
        <v>33</v>
      </c>
      <c r="AX165" s="13" t="s">
        <v>79</v>
      </c>
      <c r="AY165" s="255" t="s">
        <v>124</v>
      </c>
    </row>
    <row r="166" s="11" customFormat="1" ht="22.8" customHeight="1">
      <c r="B166" s="203"/>
      <c r="C166" s="204"/>
      <c r="D166" s="205" t="s">
        <v>71</v>
      </c>
      <c r="E166" s="217" t="s">
        <v>153</v>
      </c>
      <c r="F166" s="217" t="s">
        <v>248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SUM(P167:P228)</f>
        <v>0</v>
      </c>
      <c r="Q166" s="211"/>
      <c r="R166" s="212">
        <f>SUM(R167:R228)</f>
        <v>0</v>
      </c>
      <c r="S166" s="211"/>
      <c r="T166" s="213">
        <f>SUM(T167:T228)</f>
        <v>0</v>
      </c>
      <c r="AR166" s="214" t="s">
        <v>79</v>
      </c>
      <c r="AT166" s="215" t="s">
        <v>71</v>
      </c>
      <c r="AU166" s="215" t="s">
        <v>79</v>
      </c>
      <c r="AY166" s="214" t="s">
        <v>124</v>
      </c>
      <c r="BK166" s="216">
        <f>SUM(BK167:BK228)</f>
        <v>0</v>
      </c>
    </row>
    <row r="167" s="1" customFormat="1" ht="24" customHeight="1">
      <c r="B167" s="38"/>
      <c r="C167" s="219" t="s">
        <v>249</v>
      </c>
      <c r="D167" s="219" t="s">
        <v>127</v>
      </c>
      <c r="E167" s="220" t="s">
        <v>250</v>
      </c>
      <c r="F167" s="221" t="s">
        <v>251</v>
      </c>
      <c r="G167" s="222" t="s">
        <v>162</v>
      </c>
      <c r="H167" s="223">
        <v>320</v>
      </c>
      <c r="I167" s="224"/>
      <c r="J167" s="225">
        <f>ROUND(I167*H167,2)</f>
        <v>0</v>
      </c>
      <c r="K167" s="221" t="s">
        <v>131</v>
      </c>
      <c r="L167" s="43"/>
      <c r="M167" s="226" t="s">
        <v>19</v>
      </c>
      <c r="N167" s="227" t="s">
        <v>43</v>
      </c>
      <c r="O167" s="83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30" t="s">
        <v>132</v>
      </c>
      <c r="AT167" s="230" t="s">
        <v>127</v>
      </c>
      <c r="AU167" s="230" t="s">
        <v>81</v>
      </c>
      <c r="AY167" s="17" t="s">
        <v>124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79</v>
      </c>
      <c r="BK167" s="231">
        <f>ROUND(I167*H167,2)</f>
        <v>0</v>
      </c>
      <c r="BL167" s="17" t="s">
        <v>132</v>
      </c>
      <c r="BM167" s="230" t="s">
        <v>252</v>
      </c>
    </row>
    <row r="168" s="1" customFormat="1">
      <c r="B168" s="38"/>
      <c r="C168" s="39"/>
      <c r="D168" s="232" t="s">
        <v>134</v>
      </c>
      <c r="E168" s="39"/>
      <c r="F168" s="233" t="s">
        <v>253</v>
      </c>
      <c r="G168" s="39"/>
      <c r="H168" s="39"/>
      <c r="I168" s="145"/>
      <c r="J168" s="39"/>
      <c r="K168" s="39"/>
      <c r="L168" s="43"/>
      <c r="M168" s="234"/>
      <c r="N168" s="83"/>
      <c r="O168" s="83"/>
      <c r="P168" s="83"/>
      <c r="Q168" s="83"/>
      <c r="R168" s="83"/>
      <c r="S168" s="83"/>
      <c r="T168" s="84"/>
      <c r="AT168" s="17" t="s">
        <v>134</v>
      </c>
      <c r="AU168" s="17" t="s">
        <v>81</v>
      </c>
    </row>
    <row r="169" s="12" customFormat="1">
      <c r="B169" s="235"/>
      <c r="C169" s="236"/>
      <c r="D169" s="232" t="s">
        <v>136</v>
      </c>
      <c r="E169" s="237" t="s">
        <v>19</v>
      </c>
      <c r="F169" s="238" t="s">
        <v>254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136</v>
      </c>
      <c r="AU169" s="244" t="s">
        <v>81</v>
      </c>
      <c r="AV169" s="12" t="s">
        <v>79</v>
      </c>
      <c r="AW169" s="12" t="s">
        <v>33</v>
      </c>
      <c r="AX169" s="12" t="s">
        <v>72</v>
      </c>
      <c r="AY169" s="244" t="s">
        <v>124</v>
      </c>
    </row>
    <row r="170" s="13" customFormat="1">
      <c r="B170" s="245"/>
      <c r="C170" s="246"/>
      <c r="D170" s="232" t="s">
        <v>136</v>
      </c>
      <c r="E170" s="247" t="s">
        <v>19</v>
      </c>
      <c r="F170" s="248" t="s">
        <v>255</v>
      </c>
      <c r="G170" s="246"/>
      <c r="H170" s="249">
        <v>320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136</v>
      </c>
      <c r="AU170" s="255" t="s">
        <v>81</v>
      </c>
      <c r="AV170" s="13" t="s">
        <v>81</v>
      </c>
      <c r="AW170" s="13" t="s">
        <v>33</v>
      </c>
      <c r="AX170" s="13" t="s">
        <v>79</v>
      </c>
      <c r="AY170" s="255" t="s">
        <v>124</v>
      </c>
    </row>
    <row r="171" s="1" customFormat="1" ht="24" customHeight="1">
      <c r="B171" s="38"/>
      <c r="C171" s="219" t="s">
        <v>256</v>
      </c>
      <c r="D171" s="219" t="s">
        <v>127</v>
      </c>
      <c r="E171" s="220" t="s">
        <v>257</v>
      </c>
      <c r="F171" s="221" t="s">
        <v>258</v>
      </c>
      <c r="G171" s="222" t="s">
        <v>162</v>
      </c>
      <c r="H171" s="223">
        <v>4320</v>
      </c>
      <c r="I171" s="224"/>
      <c r="J171" s="225">
        <f>ROUND(I171*H171,2)</f>
        <v>0</v>
      </c>
      <c r="K171" s="221" t="s">
        <v>131</v>
      </c>
      <c r="L171" s="43"/>
      <c r="M171" s="226" t="s">
        <v>19</v>
      </c>
      <c r="N171" s="227" t="s">
        <v>43</v>
      </c>
      <c r="O171" s="83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30" t="s">
        <v>132</v>
      </c>
      <c r="AT171" s="230" t="s">
        <v>127</v>
      </c>
      <c r="AU171" s="230" t="s">
        <v>81</v>
      </c>
      <c r="AY171" s="17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79</v>
      </c>
      <c r="BK171" s="231">
        <f>ROUND(I171*H171,2)</f>
        <v>0</v>
      </c>
      <c r="BL171" s="17" t="s">
        <v>132</v>
      </c>
      <c r="BM171" s="230" t="s">
        <v>259</v>
      </c>
    </row>
    <row r="172" s="1" customFormat="1">
      <c r="B172" s="38"/>
      <c r="C172" s="39"/>
      <c r="D172" s="232" t="s">
        <v>134</v>
      </c>
      <c r="E172" s="39"/>
      <c r="F172" s="233" t="s">
        <v>253</v>
      </c>
      <c r="G172" s="39"/>
      <c r="H172" s="39"/>
      <c r="I172" s="145"/>
      <c r="J172" s="39"/>
      <c r="K172" s="39"/>
      <c r="L172" s="43"/>
      <c r="M172" s="234"/>
      <c r="N172" s="83"/>
      <c r="O172" s="83"/>
      <c r="P172" s="83"/>
      <c r="Q172" s="83"/>
      <c r="R172" s="83"/>
      <c r="S172" s="83"/>
      <c r="T172" s="84"/>
      <c r="AT172" s="17" t="s">
        <v>134</v>
      </c>
      <c r="AU172" s="17" t="s">
        <v>81</v>
      </c>
    </row>
    <row r="173" s="12" customFormat="1">
      <c r="B173" s="235"/>
      <c r="C173" s="236"/>
      <c r="D173" s="232" t="s">
        <v>136</v>
      </c>
      <c r="E173" s="237" t="s">
        <v>19</v>
      </c>
      <c r="F173" s="238" t="s">
        <v>254</v>
      </c>
      <c r="G173" s="236"/>
      <c r="H173" s="237" t="s">
        <v>19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136</v>
      </c>
      <c r="AU173" s="244" t="s">
        <v>81</v>
      </c>
      <c r="AV173" s="12" t="s">
        <v>79</v>
      </c>
      <c r="AW173" s="12" t="s">
        <v>33</v>
      </c>
      <c r="AX173" s="12" t="s">
        <v>72</v>
      </c>
      <c r="AY173" s="244" t="s">
        <v>124</v>
      </c>
    </row>
    <row r="174" s="13" customFormat="1">
      <c r="B174" s="245"/>
      <c r="C174" s="246"/>
      <c r="D174" s="232" t="s">
        <v>136</v>
      </c>
      <c r="E174" s="247" t="s">
        <v>19</v>
      </c>
      <c r="F174" s="248" t="s">
        <v>255</v>
      </c>
      <c r="G174" s="246"/>
      <c r="H174" s="249">
        <v>320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136</v>
      </c>
      <c r="AU174" s="255" t="s">
        <v>81</v>
      </c>
      <c r="AV174" s="13" t="s">
        <v>81</v>
      </c>
      <c r="AW174" s="13" t="s">
        <v>33</v>
      </c>
      <c r="AX174" s="13" t="s">
        <v>72</v>
      </c>
      <c r="AY174" s="255" t="s">
        <v>124</v>
      </c>
    </row>
    <row r="175" s="12" customFormat="1">
      <c r="B175" s="235"/>
      <c r="C175" s="236"/>
      <c r="D175" s="232" t="s">
        <v>136</v>
      </c>
      <c r="E175" s="237" t="s">
        <v>19</v>
      </c>
      <c r="F175" s="238" t="s">
        <v>260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136</v>
      </c>
      <c r="AU175" s="244" t="s">
        <v>81</v>
      </c>
      <c r="AV175" s="12" t="s">
        <v>79</v>
      </c>
      <c r="AW175" s="12" t="s">
        <v>33</v>
      </c>
      <c r="AX175" s="12" t="s">
        <v>72</v>
      </c>
      <c r="AY175" s="244" t="s">
        <v>124</v>
      </c>
    </row>
    <row r="176" s="13" customFormat="1">
      <c r="B176" s="245"/>
      <c r="C176" s="246"/>
      <c r="D176" s="232" t="s">
        <v>136</v>
      </c>
      <c r="E176" s="247" t="s">
        <v>19</v>
      </c>
      <c r="F176" s="248" t="s">
        <v>191</v>
      </c>
      <c r="G176" s="246"/>
      <c r="H176" s="249">
        <v>4000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136</v>
      </c>
      <c r="AU176" s="255" t="s">
        <v>81</v>
      </c>
      <c r="AV176" s="13" t="s">
        <v>81</v>
      </c>
      <c r="AW176" s="13" t="s">
        <v>33</v>
      </c>
      <c r="AX176" s="13" t="s">
        <v>72</v>
      </c>
      <c r="AY176" s="255" t="s">
        <v>124</v>
      </c>
    </row>
    <row r="177" s="14" customFormat="1">
      <c r="B177" s="266"/>
      <c r="C177" s="267"/>
      <c r="D177" s="232" t="s">
        <v>136</v>
      </c>
      <c r="E177" s="268" t="s">
        <v>19</v>
      </c>
      <c r="F177" s="269" t="s">
        <v>201</v>
      </c>
      <c r="G177" s="267"/>
      <c r="H177" s="270">
        <v>4320</v>
      </c>
      <c r="I177" s="271"/>
      <c r="J177" s="267"/>
      <c r="K177" s="267"/>
      <c r="L177" s="272"/>
      <c r="M177" s="273"/>
      <c r="N177" s="274"/>
      <c r="O177" s="274"/>
      <c r="P177" s="274"/>
      <c r="Q177" s="274"/>
      <c r="R177" s="274"/>
      <c r="S177" s="274"/>
      <c r="T177" s="275"/>
      <c r="AT177" s="276" t="s">
        <v>136</v>
      </c>
      <c r="AU177" s="276" t="s">
        <v>81</v>
      </c>
      <c r="AV177" s="14" t="s">
        <v>132</v>
      </c>
      <c r="AW177" s="14" t="s">
        <v>33</v>
      </c>
      <c r="AX177" s="14" t="s">
        <v>79</v>
      </c>
      <c r="AY177" s="276" t="s">
        <v>124</v>
      </c>
    </row>
    <row r="178" s="1" customFormat="1" ht="36" customHeight="1">
      <c r="B178" s="38"/>
      <c r="C178" s="219" t="s">
        <v>261</v>
      </c>
      <c r="D178" s="219" t="s">
        <v>127</v>
      </c>
      <c r="E178" s="220" t="s">
        <v>262</v>
      </c>
      <c r="F178" s="221" t="s">
        <v>263</v>
      </c>
      <c r="G178" s="222" t="s">
        <v>162</v>
      </c>
      <c r="H178" s="223">
        <v>3870</v>
      </c>
      <c r="I178" s="224"/>
      <c r="J178" s="225">
        <f>ROUND(I178*H178,2)</f>
        <v>0</v>
      </c>
      <c r="K178" s="221" t="s">
        <v>131</v>
      </c>
      <c r="L178" s="43"/>
      <c r="M178" s="226" t="s">
        <v>19</v>
      </c>
      <c r="N178" s="227" t="s">
        <v>43</v>
      </c>
      <c r="O178" s="83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AR178" s="230" t="s">
        <v>132</v>
      </c>
      <c r="AT178" s="230" t="s">
        <v>127</v>
      </c>
      <c r="AU178" s="230" t="s">
        <v>81</v>
      </c>
      <c r="AY178" s="17" t="s">
        <v>124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79</v>
      </c>
      <c r="BK178" s="231">
        <f>ROUND(I178*H178,2)</f>
        <v>0</v>
      </c>
      <c r="BL178" s="17" t="s">
        <v>132</v>
      </c>
      <c r="BM178" s="230" t="s">
        <v>264</v>
      </c>
    </row>
    <row r="179" s="1" customFormat="1">
      <c r="B179" s="38"/>
      <c r="C179" s="39"/>
      <c r="D179" s="232" t="s">
        <v>134</v>
      </c>
      <c r="E179" s="39"/>
      <c r="F179" s="233" t="s">
        <v>253</v>
      </c>
      <c r="G179" s="39"/>
      <c r="H179" s="39"/>
      <c r="I179" s="145"/>
      <c r="J179" s="39"/>
      <c r="K179" s="39"/>
      <c r="L179" s="43"/>
      <c r="M179" s="234"/>
      <c r="N179" s="83"/>
      <c r="O179" s="83"/>
      <c r="P179" s="83"/>
      <c r="Q179" s="83"/>
      <c r="R179" s="83"/>
      <c r="S179" s="83"/>
      <c r="T179" s="84"/>
      <c r="AT179" s="17" t="s">
        <v>134</v>
      </c>
      <c r="AU179" s="17" t="s">
        <v>81</v>
      </c>
    </row>
    <row r="180" s="12" customFormat="1">
      <c r="B180" s="235"/>
      <c r="C180" s="236"/>
      <c r="D180" s="232" t="s">
        <v>136</v>
      </c>
      <c r="E180" s="237" t="s">
        <v>19</v>
      </c>
      <c r="F180" s="238" t="s">
        <v>265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136</v>
      </c>
      <c r="AU180" s="244" t="s">
        <v>81</v>
      </c>
      <c r="AV180" s="12" t="s">
        <v>79</v>
      </c>
      <c r="AW180" s="12" t="s">
        <v>33</v>
      </c>
      <c r="AX180" s="12" t="s">
        <v>72</v>
      </c>
      <c r="AY180" s="244" t="s">
        <v>124</v>
      </c>
    </row>
    <row r="181" s="12" customFormat="1">
      <c r="B181" s="235"/>
      <c r="C181" s="236"/>
      <c r="D181" s="232" t="s">
        <v>136</v>
      </c>
      <c r="E181" s="237" t="s">
        <v>19</v>
      </c>
      <c r="F181" s="238" t="s">
        <v>266</v>
      </c>
      <c r="G181" s="236"/>
      <c r="H181" s="237" t="s">
        <v>19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136</v>
      </c>
      <c r="AU181" s="244" t="s">
        <v>81</v>
      </c>
      <c r="AV181" s="12" t="s">
        <v>79</v>
      </c>
      <c r="AW181" s="12" t="s">
        <v>33</v>
      </c>
      <c r="AX181" s="12" t="s">
        <v>72</v>
      </c>
      <c r="AY181" s="244" t="s">
        <v>124</v>
      </c>
    </row>
    <row r="182" s="13" customFormat="1">
      <c r="B182" s="245"/>
      <c r="C182" s="246"/>
      <c r="D182" s="232" t="s">
        <v>136</v>
      </c>
      <c r="E182" s="247" t="s">
        <v>19</v>
      </c>
      <c r="F182" s="248" t="s">
        <v>255</v>
      </c>
      <c r="G182" s="246"/>
      <c r="H182" s="249">
        <v>320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136</v>
      </c>
      <c r="AU182" s="255" t="s">
        <v>81</v>
      </c>
      <c r="AV182" s="13" t="s">
        <v>81</v>
      </c>
      <c r="AW182" s="13" t="s">
        <v>33</v>
      </c>
      <c r="AX182" s="13" t="s">
        <v>72</v>
      </c>
      <c r="AY182" s="255" t="s">
        <v>124</v>
      </c>
    </row>
    <row r="183" s="12" customFormat="1">
      <c r="B183" s="235"/>
      <c r="C183" s="236"/>
      <c r="D183" s="232" t="s">
        <v>136</v>
      </c>
      <c r="E183" s="237" t="s">
        <v>19</v>
      </c>
      <c r="F183" s="238" t="s">
        <v>267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136</v>
      </c>
      <c r="AU183" s="244" t="s">
        <v>81</v>
      </c>
      <c r="AV183" s="12" t="s">
        <v>79</v>
      </c>
      <c r="AW183" s="12" t="s">
        <v>33</v>
      </c>
      <c r="AX183" s="12" t="s">
        <v>72</v>
      </c>
      <c r="AY183" s="244" t="s">
        <v>124</v>
      </c>
    </row>
    <row r="184" s="13" customFormat="1">
      <c r="B184" s="245"/>
      <c r="C184" s="246"/>
      <c r="D184" s="232" t="s">
        <v>136</v>
      </c>
      <c r="E184" s="247" t="s">
        <v>19</v>
      </c>
      <c r="F184" s="248" t="s">
        <v>268</v>
      </c>
      <c r="G184" s="246"/>
      <c r="H184" s="249">
        <v>350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136</v>
      </c>
      <c r="AU184" s="255" t="s">
        <v>81</v>
      </c>
      <c r="AV184" s="13" t="s">
        <v>81</v>
      </c>
      <c r="AW184" s="13" t="s">
        <v>33</v>
      </c>
      <c r="AX184" s="13" t="s">
        <v>72</v>
      </c>
      <c r="AY184" s="255" t="s">
        <v>124</v>
      </c>
    </row>
    <row r="185" s="12" customFormat="1">
      <c r="B185" s="235"/>
      <c r="C185" s="236"/>
      <c r="D185" s="232" t="s">
        <v>136</v>
      </c>
      <c r="E185" s="237" t="s">
        <v>19</v>
      </c>
      <c r="F185" s="238" t="s">
        <v>269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AT185" s="244" t="s">
        <v>136</v>
      </c>
      <c r="AU185" s="244" t="s">
        <v>81</v>
      </c>
      <c r="AV185" s="12" t="s">
        <v>79</v>
      </c>
      <c r="AW185" s="12" t="s">
        <v>33</v>
      </c>
      <c r="AX185" s="12" t="s">
        <v>72</v>
      </c>
      <c r="AY185" s="244" t="s">
        <v>124</v>
      </c>
    </row>
    <row r="186" s="13" customFormat="1">
      <c r="B186" s="245"/>
      <c r="C186" s="246"/>
      <c r="D186" s="232" t="s">
        <v>136</v>
      </c>
      <c r="E186" s="247" t="s">
        <v>19</v>
      </c>
      <c r="F186" s="248" t="s">
        <v>270</v>
      </c>
      <c r="G186" s="246"/>
      <c r="H186" s="249">
        <v>3200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136</v>
      </c>
      <c r="AU186" s="255" t="s">
        <v>81</v>
      </c>
      <c r="AV186" s="13" t="s">
        <v>81</v>
      </c>
      <c r="AW186" s="13" t="s">
        <v>33</v>
      </c>
      <c r="AX186" s="13" t="s">
        <v>72</v>
      </c>
      <c r="AY186" s="255" t="s">
        <v>124</v>
      </c>
    </row>
    <row r="187" s="14" customFormat="1">
      <c r="B187" s="266"/>
      <c r="C187" s="267"/>
      <c r="D187" s="232" t="s">
        <v>136</v>
      </c>
      <c r="E187" s="268" t="s">
        <v>19</v>
      </c>
      <c r="F187" s="269" t="s">
        <v>201</v>
      </c>
      <c r="G187" s="267"/>
      <c r="H187" s="270">
        <v>3870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AT187" s="276" t="s">
        <v>136</v>
      </c>
      <c r="AU187" s="276" t="s">
        <v>81</v>
      </c>
      <c r="AV187" s="14" t="s">
        <v>132</v>
      </c>
      <c r="AW187" s="14" t="s">
        <v>33</v>
      </c>
      <c r="AX187" s="14" t="s">
        <v>79</v>
      </c>
      <c r="AY187" s="276" t="s">
        <v>124</v>
      </c>
    </row>
    <row r="188" s="1" customFormat="1" ht="36" customHeight="1">
      <c r="B188" s="38"/>
      <c r="C188" s="219" t="s">
        <v>271</v>
      </c>
      <c r="D188" s="219" t="s">
        <v>127</v>
      </c>
      <c r="E188" s="220" t="s">
        <v>272</v>
      </c>
      <c r="F188" s="221" t="s">
        <v>273</v>
      </c>
      <c r="G188" s="222" t="s">
        <v>162</v>
      </c>
      <c r="H188" s="223">
        <v>647.5</v>
      </c>
      <c r="I188" s="224"/>
      <c r="J188" s="225">
        <f>ROUND(I188*H188,2)</f>
        <v>0</v>
      </c>
      <c r="K188" s="221" t="s">
        <v>131</v>
      </c>
      <c r="L188" s="43"/>
      <c r="M188" s="226" t="s">
        <v>19</v>
      </c>
      <c r="N188" s="227" t="s">
        <v>43</v>
      </c>
      <c r="O188" s="83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AR188" s="230" t="s">
        <v>132</v>
      </c>
      <c r="AT188" s="230" t="s">
        <v>127</v>
      </c>
      <c r="AU188" s="230" t="s">
        <v>81</v>
      </c>
      <c r="AY188" s="17" t="s">
        <v>124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79</v>
      </c>
      <c r="BK188" s="231">
        <f>ROUND(I188*H188,2)</f>
        <v>0</v>
      </c>
      <c r="BL188" s="17" t="s">
        <v>132</v>
      </c>
      <c r="BM188" s="230" t="s">
        <v>274</v>
      </c>
    </row>
    <row r="189" s="1" customFormat="1">
      <c r="B189" s="38"/>
      <c r="C189" s="39"/>
      <c r="D189" s="232" t="s">
        <v>134</v>
      </c>
      <c r="E189" s="39"/>
      <c r="F189" s="233" t="s">
        <v>253</v>
      </c>
      <c r="G189" s="39"/>
      <c r="H189" s="39"/>
      <c r="I189" s="145"/>
      <c r="J189" s="39"/>
      <c r="K189" s="39"/>
      <c r="L189" s="43"/>
      <c r="M189" s="234"/>
      <c r="N189" s="83"/>
      <c r="O189" s="83"/>
      <c r="P189" s="83"/>
      <c r="Q189" s="83"/>
      <c r="R189" s="83"/>
      <c r="S189" s="83"/>
      <c r="T189" s="84"/>
      <c r="AT189" s="17" t="s">
        <v>134</v>
      </c>
      <c r="AU189" s="17" t="s">
        <v>81</v>
      </c>
    </row>
    <row r="190" s="12" customFormat="1">
      <c r="B190" s="235"/>
      <c r="C190" s="236"/>
      <c r="D190" s="232" t="s">
        <v>136</v>
      </c>
      <c r="E190" s="237" t="s">
        <v>19</v>
      </c>
      <c r="F190" s="238" t="s">
        <v>197</v>
      </c>
      <c r="G190" s="236"/>
      <c r="H190" s="237" t="s">
        <v>19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136</v>
      </c>
      <c r="AU190" s="244" t="s">
        <v>81</v>
      </c>
      <c r="AV190" s="12" t="s">
        <v>79</v>
      </c>
      <c r="AW190" s="12" t="s">
        <v>33</v>
      </c>
      <c r="AX190" s="12" t="s">
        <v>72</v>
      </c>
      <c r="AY190" s="244" t="s">
        <v>124</v>
      </c>
    </row>
    <row r="191" s="13" customFormat="1">
      <c r="B191" s="245"/>
      <c r="C191" s="246"/>
      <c r="D191" s="232" t="s">
        <v>136</v>
      </c>
      <c r="E191" s="247" t="s">
        <v>19</v>
      </c>
      <c r="F191" s="248" t="s">
        <v>275</v>
      </c>
      <c r="G191" s="246"/>
      <c r="H191" s="249">
        <v>52.5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136</v>
      </c>
      <c r="AU191" s="255" t="s">
        <v>81</v>
      </c>
      <c r="AV191" s="13" t="s">
        <v>81</v>
      </c>
      <c r="AW191" s="13" t="s">
        <v>33</v>
      </c>
      <c r="AX191" s="13" t="s">
        <v>72</v>
      </c>
      <c r="AY191" s="255" t="s">
        <v>124</v>
      </c>
    </row>
    <row r="192" s="13" customFormat="1">
      <c r="B192" s="245"/>
      <c r="C192" s="246"/>
      <c r="D192" s="232" t="s">
        <v>136</v>
      </c>
      <c r="E192" s="247" t="s">
        <v>19</v>
      </c>
      <c r="F192" s="248" t="s">
        <v>276</v>
      </c>
      <c r="G192" s="246"/>
      <c r="H192" s="249">
        <v>45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136</v>
      </c>
      <c r="AU192" s="255" t="s">
        <v>81</v>
      </c>
      <c r="AV192" s="13" t="s">
        <v>81</v>
      </c>
      <c r="AW192" s="13" t="s">
        <v>33</v>
      </c>
      <c r="AX192" s="13" t="s">
        <v>72</v>
      </c>
      <c r="AY192" s="255" t="s">
        <v>124</v>
      </c>
    </row>
    <row r="193" s="13" customFormat="1">
      <c r="B193" s="245"/>
      <c r="C193" s="246"/>
      <c r="D193" s="232" t="s">
        <v>136</v>
      </c>
      <c r="E193" s="247" t="s">
        <v>19</v>
      </c>
      <c r="F193" s="248" t="s">
        <v>277</v>
      </c>
      <c r="G193" s="246"/>
      <c r="H193" s="249">
        <v>550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136</v>
      </c>
      <c r="AU193" s="255" t="s">
        <v>81</v>
      </c>
      <c r="AV193" s="13" t="s">
        <v>81</v>
      </c>
      <c r="AW193" s="13" t="s">
        <v>33</v>
      </c>
      <c r="AX193" s="13" t="s">
        <v>72</v>
      </c>
      <c r="AY193" s="255" t="s">
        <v>124</v>
      </c>
    </row>
    <row r="194" s="14" customFormat="1">
      <c r="B194" s="266"/>
      <c r="C194" s="267"/>
      <c r="D194" s="232" t="s">
        <v>136</v>
      </c>
      <c r="E194" s="268" t="s">
        <v>19</v>
      </c>
      <c r="F194" s="269" t="s">
        <v>201</v>
      </c>
      <c r="G194" s="267"/>
      <c r="H194" s="270">
        <v>647.5</v>
      </c>
      <c r="I194" s="271"/>
      <c r="J194" s="267"/>
      <c r="K194" s="267"/>
      <c r="L194" s="272"/>
      <c r="M194" s="273"/>
      <c r="N194" s="274"/>
      <c r="O194" s="274"/>
      <c r="P194" s="274"/>
      <c r="Q194" s="274"/>
      <c r="R194" s="274"/>
      <c r="S194" s="274"/>
      <c r="T194" s="275"/>
      <c r="AT194" s="276" t="s">
        <v>136</v>
      </c>
      <c r="AU194" s="276" t="s">
        <v>81</v>
      </c>
      <c r="AV194" s="14" t="s">
        <v>132</v>
      </c>
      <c r="AW194" s="14" t="s">
        <v>33</v>
      </c>
      <c r="AX194" s="14" t="s">
        <v>79</v>
      </c>
      <c r="AY194" s="276" t="s">
        <v>124</v>
      </c>
    </row>
    <row r="195" s="1" customFormat="1" ht="24" customHeight="1">
      <c r="B195" s="38"/>
      <c r="C195" s="219" t="s">
        <v>278</v>
      </c>
      <c r="D195" s="219" t="s">
        <v>127</v>
      </c>
      <c r="E195" s="220" t="s">
        <v>279</v>
      </c>
      <c r="F195" s="221" t="s">
        <v>280</v>
      </c>
      <c r="G195" s="222" t="s">
        <v>162</v>
      </c>
      <c r="H195" s="223">
        <v>4670</v>
      </c>
      <c r="I195" s="224"/>
      <c r="J195" s="225">
        <f>ROUND(I195*H195,2)</f>
        <v>0</v>
      </c>
      <c r="K195" s="221" t="s">
        <v>131</v>
      </c>
      <c r="L195" s="43"/>
      <c r="M195" s="226" t="s">
        <v>19</v>
      </c>
      <c r="N195" s="227" t="s">
        <v>43</v>
      </c>
      <c r="O195" s="83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AR195" s="230" t="s">
        <v>132</v>
      </c>
      <c r="AT195" s="230" t="s">
        <v>127</v>
      </c>
      <c r="AU195" s="230" t="s">
        <v>81</v>
      </c>
      <c r="AY195" s="17" t="s">
        <v>124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79</v>
      </c>
      <c r="BK195" s="231">
        <f>ROUND(I195*H195,2)</f>
        <v>0</v>
      </c>
      <c r="BL195" s="17" t="s">
        <v>132</v>
      </c>
      <c r="BM195" s="230" t="s">
        <v>281</v>
      </c>
    </row>
    <row r="196" s="1" customFormat="1">
      <c r="B196" s="38"/>
      <c r="C196" s="39"/>
      <c r="D196" s="232" t="s">
        <v>134</v>
      </c>
      <c r="E196" s="39"/>
      <c r="F196" s="233" t="s">
        <v>253</v>
      </c>
      <c r="G196" s="39"/>
      <c r="H196" s="39"/>
      <c r="I196" s="145"/>
      <c r="J196" s="39"/>
      <c r="K196" s="39"/>
      <c r="L196" s="43"/>
      <c r="M196" s="234"/>
      <c r="N196" s="83"/>
      <c r="O196" s="83"/>
      <c r="P196" s="83"/>
      <c r="Q196" s="83"/>
      <c r="R196" s="83"/>
      <c r="S196" s="83"/>
      <c r="T196" s="84"/>
      <c r="AT196" s="17" t="s">
        <v>134</v>
      </c>
      <c r="AU196" s="17" t="s">
        <v>81</v>
      </c>
    </row>
    <row r="197" s="12" customFormat="1">
      <c r="B197" s="235"/>
      <c r="C197" s="236"/>
      <c r="D197" s="232" t="s">
        <v>136</v>
      </c>
      <c r="E197" s="237" t="s">
        <v>19</v>
      </c>
      <c r="F197" s="238" t="s">
        <v>282</v>
      </c>
      <c r="G197" s="236"/>
      <c r="H197" s="237" t="s">
        <v>19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136</v>
      </c>
      <c r="AU197" s="244" t="s">
        <v>81</v>
      </c>
      <c r="AV197" s="12" t="s">
        <v>79</v>
      </c>
      <c r="AW197" s="12" t="s">
        <v>33</v>
      </c>
      <c r="AX197" s="12" t="s">
        <v>72</v>
      </c>
      <c r="AY197" s="244" t="s">
        <v>124</v>
      </c>
    </row>
    <row r="198" s="12" customFormat="1">
      <c r="B198" s="235"/>
      <c r="C198" s="236"/>
      <c r="D198" s="232" t="s">
        <v>136</v>
      </c>
      <c r="E198" s="237" t="s">
        <v>19</v>
      </c>
      <c r="F198" s="238" t="s">
        <v>283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136</v>
      </c>
      <c r="AU198" s="244" t="s">
        <v>81</v>
      </c>
      <c r="AV198" s="12" t="s">
        <v>79</v>
      </c>
      <c r="AW198" s="12" t="s">
        <v>33</v>
      </c>
      <c r="AX198" s="12" t="s">
        <v>72</v>
      </c>
      <c r="AY198" s="244" t="s">
        <v>124</v>
      </c>
    </row>
    <row r="199" s="13" customFormat="1">
      <c r="B199" s="245"/>
      <c r="C199" s="246"/>
      <c r="D199" s="232" t="s">
        <v>136</v>
      </c>
      <c r="E199" s="247" t="s">
        <v>19</v>
      </c>
      <c r="F199" s="248" t="s">
        <v>255</v>
      </c>
      <c r="G199" s="246"/>
      <c r="H199" s="249">
        <v>320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AT199" s="255" t="s">
        <v>136</v>
      </c>
      <c r="AU199" s="255" t="s">
        <v>81</v>
      </c>
      <c r="AV199" s="13" t="s">
        <v>81</v>
      </c>
      <c r="AW199" s="13" t="s">
        <v>33</v>
      </c>
      <c r="AX199" s="13" t="s">
        <v>72</v>
      </c>
      <c r="AY199" s="255" t="s">
        <v>124</v>
      </c>
    </row>
    <row r="200" s="12" customFormat="1">
      <c r="B200" s="235"/>
      <c r="C200" s="236"/>
      <c r="D200" s="232" t="s">
        <v>136</v>
      </c>
      <c r="E200" s="237" t="s">
        <v>19</v>
      </c>
      <c r="F200" s="238" t="s">
        <v>284</v>
      </c>
      <c r="G200" s="236"/>
      <c r="H200" s="237" t="s">
        <v>19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136</v>
      </c>
      <c r="AU200" s="244" t="s">
        <v>81</v>
      </c>
      <c r="AV200" s="12" t="s">
        <v>79</v>
      </c>
      <c r="AW200" s="12" t="s">
        <v>33</v>
      </c>
      <c r="AX200" s="12" t="s">
        <v>72</v>
      </c>
      <c r="AY200" s="244" t="s">
        <v>124</v>
      </c>
    </row>
    <row r="201" s="13" customFormat="1">
      <c r="B201" s="245"/>
      <c r="C201" s="246"/>
      <c r="D201" s="232" t="s">
        <v>136</v>
      </c>
      <c r="E201" s="247" t="s">
        <v>19</v>
      </c>
      <c r="F201" s="248" t="s">
        <v>268</v>
      </c>
      <c r="G201" s="246"/>
      <c r="H201" s="249">
        <v>350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136</v>
      </c>
      <c r="AU201" s="255" t="s">
        <v>81</v>
      </c>
      <c r="AV201" s="13" t="s">
        <v>81</v>
      </c>
      <c r="AW201" s="13" t="s">
        <v>33</v>
      </c>
      <c r="AX201" s="13" t="s">
        <v>72</v>
      </c>
      <c r="AY201" s="255" t="s">
        <v>124</v>
      </c>
    </row>
    <row r="202" s="12" customFormat="1">
      <c r="B202" s="235"/>
      <c r="C202" s="236"/>
      <c r="D202" s="232" t="s">
        <v>136</v>
      </c>
      <c r="E202" s="237" t="s">
        <v>19</v>
      </c>
      <c r="F202" s="238" t="s">
        <v>285</v>
      </c>
      <c r="G202" s="236"/>
      <c r="H202" s="237" t="s">
        <v>19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136</v>
      </c>
      <c r="AU202" s="244" t="s">
        <v>81</v>
      </c>
      <c r="AV202" s="12" t="s">
        <v>79</v>
      </c>
      <c r="AW202" s="12" t="s">
        <v>33</v>
      </c>
      <c r="AX202" s="12" t="s">
        <v>72</v>
      </c>
      <c r="AY202" s="244" t="s">
        <v>124</v>
      </c>
    </row>
    <row r="203" s="13" customFormat="1">
      <c r="B203" s="245"/>
      <c r="C203" s="246"/>
      <c r="D203" s="232" t="s">
        <v>136</v>
      </c>
      <c r="E203" s="247" t="s">
        <v>19</v>
      </c>
      <c r="F203" s="248" t="s">
        <v>191</v>
      </c>
      <c r="G203" s="246"/>
      <c r="H203" s="249">
        <v>4000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136</v>
      </c>
      <c r="AU203" s="255" t="s">
        <v>81</v>
      </c>
      <c r="AV203" s="13" t="s">
        <v>81</v>
      </c>
      <c r="AW203" s="13" t="s">
        <v>33</v>
      </c>
      <c r="AX203" s="13" t="s">
        <v>72</v>
      </c>
      <c r="AY203" s="255" t="s">
        <v>124</v>
      </c>
    </row>
    <row r="204" s="14" customFormat="1">
      <c r="B204" s="266"/>
      <c r="C204" s="267"/>
      <c r="D204" s="232" t="s">
        <v>136</v>
      </c>
      <c r="E204" s="268" t="s">
        <v>19</v>
      </c>
      <c r="F204" s="269" t="s">
        <v>201</v>
      </c>
      <c r="G204" s="267"/>
      <c r="H204" s="270">
        <v>4670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AT204" s="276" t="s">
        <v>136</v>
      </c>
      <c r="AU204" s="276" t="s">
        <v>81</v>
      </c>
      <c r="AV204" s="14" t="s">
        <v>132</v>
      </c>
      <c r="AW204" s="14" t="s">
        <v>33</v>
      </c>
      <c r="AX204" s="14" t="s">
        <v>79</v>
      </c>
      <c r="AY204" s="276" t="s">
        <v>124</v>
      </c>
    </row>
    <row r="205" s="1" customFormat="1" ht="24" customHeight="1">
      <c r="B205" s="38"/>
      <c r="C205" s="219" t="s">
        <v>286</v>
      </c>
      <c r="D205" s="219" t="s">
        <v>127</v>
      </c>
      <c r="E205" s="220" t="s">
        <v>287</v>
      </c>
      <c r="F205" s="221" t="s">
        <v>288</v>
      </c>
      <c r="G205" s="222" t="s">
        <v>162</v>
      </c>
      <c r="H205" s="223">
        <v>4670</v>
      </c>
      <c r="I205" s="224"/>
      <c r="J205" s="225">
        <f>ROUND(I205*H205,2)</f>
        <v>0</v>
      </c>
      <c r="K205" s="221" t="s">
        <v>131</v>
      </c>
      <c r="L205" s="43"/>
      <c r="M205" s="226" t="s">
        <v>19</v>
      </c>
      <c r="N205" s="227" t="s">
        <v>43</v>
      </c>
      <c r="O205" s="83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AR205" s="230" t="s">
        <v>132</v>
      </c>
      <c r="AT205" s="230" t="s">
        <v>127</v>
      </c>
      <c r="AU205" s="230" t="s">
        <v>81</v>
      </c>
      <c r="AY205" s="17" t="s">
        <v>124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79</v>
      </c>
      <c r="BK205" s="231">
        <f>ROUND(I205*H205,2)</f>
        <v>0</v>
      </c>
      <c r="BL205" s="17" t="s">
        <v>132</v>
      </c>
      <c r="BM205" s="230" t="s">
        <v>289</v>
      </c>
    </row>
    <row r="206" s="1" customFormat="1">
      <c r="B206" s="38"/>
      <c r="C206" s="39"/>
      <c r="D206" s="232" t="s">
        <v>134</v>
      </c>
      <c r="E206" s="39"/>
      <c r="F206" s="233" t="s">
        <v>253</v>
      </c>
      <c r="G206" s="39"/>
      <c r="H206" s="39"/>
      <c r="I206" s="145"/>
      <c r="J206" s="39"/>
      <c r="K206" s="39"/>
      <c r="L206" s="43"/>
      <c r="M206" s="234"/>
      <c r="N206" s="83"/>
      <c r="O206" s="83"/>
      <c r="P206" s="83"/>
      <c r="Q206" s="83"/>
      <c r="R206" s="83"/>
      <c r="S206" s="83"/>
      <c r="T206" s="84"/>
      <c r="AT206" s="17" t="s">
        <v>134</v>
      </c>
      <c r="AU206" s="17" t="s">
        <v>81</v>
      </c>
    </row>
    <row r="207" s="12" customFormat="1">
      <c r="B207" s="235"/>
      <c r="C207" s="236"/>
      <c r="D207" s="232" t="s">
        <v>136</v>
      </c>
      <c r="E207" s="237" t="s">
        <v>19</v>
      </c>
      <c r="F207" s="238" t="s">
        <v>283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136</v>
      </c>
      <c r="AU207" s="244" t="s">
        <v>81</v>
      </c>
      <c r="AV207" s="12" t="s">
        <v>79</v>
      </c>
      <c r="AW207" s="12" t="s">
        <v>33</v>
      </c>
      <c r="AX207" s="12" t="s">
        <v>72</v>
      </c>
      <c r="AY207" s="244" t="s">
        <v>124</v>
      </c>
    </row>
    <row r="208" s="13" customFormat="1">
      <c r="B208" s="245"/>
      <c r="C208" s="246"/>
      <c r="D208" s="232" t="s">
        <v>136</v>
      </c>
      <c r="E208" s="247" t="s">
        <v>19</v>
      </c>
      <c r="F208" s="248" t="s">
        <v>255</v>
      </c>
      <c r="G208" s="246"/>
      <c r="H208" s="249">
        <v>320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AT208" s="255" t="s">
        <v>136</v>
      </c>
      <c r="AU208" s="255" t="s">
        <v>81</v>
      </c>
      <c r="AV208" s="13" t="s">
        <v>81</v>
      </c>
      <c r="AW208" s="13" t="s">
        <v>33</v>
      </c>
      <c r="AX208" s="13" t="s">
        <v>72</v>
      </c>
      <c r="AY208" s="255" t="s">
        <v>124</v>
      </c>
    </row>
    <row r="209" s="12" customFormat="1">
      <c r="B209" s="235"/>
      <c r="C209" s="236"/>
      <c r="D209" s="232" t="s">
        <v>136</v>
      </c>
      <c r="E209" s="237" t="s">
        <v>19</v>
      </c>
      <c r="F209" s="238" t="s">
        <v>284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136</v>
      </c>
      <c r="AU209" s="244" t="s">
        <v>81</v>
      </c>
      <c r="AV209" s="12" t="s">
        <v>79</v>
      </c>
      <c r="AW209" s="12" t="s">
        <v>33</v>
      </c>
      <c r="AX209" s="12" t="s">
        <v>72</v>
      </c>
      <c r="AY209" s="244" t="s">
        <v>124</v>
      </c>
    </row>
    <row r="210" s="13" customFormat="1">
      <c r="B210" s="245"/>
      <c r="C210" s="246"/>
      <c r="D210" s="232" t="s">
        <v>136</v>
      </c>
      <c r="E210" s="247" t="s">
        <v>19</v>
      </c>
      <c r="F210" s="248" t="s">
        <v>268</v>
      </c>
      <c r="G210" s="246"/>
      <c r="H210" s="249">
        <v>350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136</v>
      </c>
      <c r="AU210" s="255" t="s">
        <v>81</v>
      </c>
      <c r="AV210" s="13" t="s">
        <v>81</v>
      </c>
      <c r="AW210" s="13" t="s">
        <v>33</v>
      </c>
      <c r="AX210" s="13" t="s">
        <v>72</v>
      </c>
      <c r="AY210" s="255" t="s">
        <v>124</v>
      </c>
    </row>
    <row r="211" s="12" customFormat="1">
      <c r="B211" s="235"/>
      <c r="C211" s="236"/>
      <c r="D211" s="232" t="s">
        <v>136</v>
      </c>
      <c r="E211" s="237" t="s">
        <v>19</v>
      </c>
      <c r="F211" s="238" t="s">
        <v>285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136</v>
      </c>
      <c r="AU211" s="244" t="s">
        <v>81</v>
      </c>
      <c r="AV211" s="12" t="s">
        <v>79</v>
      </c>
      <c r="AW211" s="12" t="s">
        <v>33</v>
      </c>
      <c r="AX211" s="12" t="s">
        <v>72</v>
      </c>
      <c r="AY211" s="244" t="s">
        <v>124</v>
      </c>
    </row>
    <row r="212" s="13" customFormat="1">
      <c r="B212" s="245"/>
      <c r="C212" s="246"/>
      <c r="D212" s="232" t="s">
        <v>136</v>
      </c>
      <c r="E212" s="247" t="s">
        <v>19</v>
      </c>
      <c r="F212" s="248" t="s">
        <v>191</v>
      </c>
      <c r="G212" s="246"/>
      <c r="H212" s="249">
        <v>4000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AT212" s="255" t="s">
        <v>136</v>
      </c>
      <c r="AU212" s="255" t="s">
        <v>81</v>
      </c>
      <c r="AV212" s="13" t="s">
        <v>81</v>
      </c>
      <c r="AW212" s="13" t="s">
        <v>33</v>
      </c>
      <c r="AX212" s="13" t="s">
        <v>72</v>
      </c>
      <c r="AY212" s="255" t="s">
        <v>124</v>
      </c>
    </row>
    <row r="213" s="14" customFormat="1">
      <c r="B213" s="266"/>
      <c r="C213" s="267"/>
      <c r="D213" s="232" t="s">
        <v>136</v>
      </c>
      <c r="E213" s="268" t="s">
        <v>19</v>
      </c>
      <c r="F213" s="269" t="s">
        <v>201</v>
      </c>
      <c r="G213" s="267"/>
      <c r="H213" s="270">
        <v>4670</v>
      </c>
      <c r="I213" s="271"/>
      <c r="J213" s="267"/>
      <c r="K213" s="267"/>
      <c r="L213" s="272"/>
      <c r="M213" s="273"/>
      <c r="N213" s="274"/>
      <c r="O213" s="274"/>
      <c r="P213" s="274"/>
      <c r="Q213" s="274"/>
      <c r="R213" s="274"/>
      <c r="S213" s="274"/>
      <c r="T213" s="275"/>
      <c r="AT213" s="276" t="s">
        <v>136</v>
      </c>
      <c r="AU213" s="276" t="s">
        <v>81</v>
      </c>
      <c r="AV213" s="14" t="s">
        <v>132</v>
      </c>
      <c r="AW213" s="14" t="s">
        <v>33</v>
      </c>
      <c r="AX213" s="14" t="s">
        <v>79</v>
      </c>
      <c r="AY213" s="276" t="s">
        <v>124</v>
      </c>
    </row>
    <row r="214" s="1" customFormat="1" ht="36" customHeight="1">
      <c r="B214" s="38"/>
      <c r="C214" s="219" t="s">
        <v>290</v>
      </c>
      <c r="D214" s="219" t="s">
        <v>127</v>
      </c>
      <c r="E214" s="220" t="s">
        <v>291</v>
      </c>
      <c r="F214" s="221" t="s">
        <v>292</v>
      </c>
      <c r="G214" s="222" t="s">
        <v>162</v>
      </c>
      <c r="H214" s="223">
        <v>4670</v>
      </c>
      <c r="I214" s="224"/>
      <c r="J214" s="225">
        <f>ROUND(I214*H214,2)</f>
        <v>0</v>
      </c>
      <c r="K214" s="221" t="s">
        <v>131</v>
      </c>
      <c r="L214" s="43"/>
      <c r="M214" s="226" t="s">
        <v>19</v>
      </c>
      <c r="N214" s="227" t="s">
        <v>43</v>
      </c>
      <c r="O214" s="83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AR214" s="230" t="s">
        <v>132</v>
      </c>
      <c r="AT214" s="230" t="s">
        <v>127</v>
      </c>
      <c r="AU214" s="230" t="s">
        <v>81</v>
      </c>
      <c r="AY214" s="17" t="s">
        <v>124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79</v>
      </c>
      <c r="BK214" s="231">
        <f>ROUND(I214*H214,2)</f>
        <v>0</v>
      </c>
      <c r="BL214" s="17" t="s">
        <v>132</v>
      </c>
      <c r="BM214" s="230" t="s">
        <v>293</v>
      </c>
    </row>
    <row r="215" s="1" customFormat="1">
      <c r="B215" s="38"/>
      <c r="C215" s="39"/>
      <c r="D215" s="232" t="s">
        <v>134</v>
      </c>
      <c r="E215" s="39"/>
      <c r="F215" s="233" t="s">
        <v>253</v>
      </c>
      <c r="G215" s="39"/>
      <c r="H215" s="39"/>
      <c r="I215" s="145"/>
      <c r="J215" s="39"/>
      <c r="K215" s="39"/>
      <c r="L215" s="43"/>
      <c r="M215" s="234"/>
      <c r="N215" s="83"/>
      <c r="O215" s="83"/>
      <c r="P215" s="83"/>
      <c r="Q215" s="83"/>
      <c r="R215" s="83"/>
      <c r="S215" s="83"/>
      <c r="T215" s="84"/>
      <c r="AT215" s="17" t="s">
        <v>134</v>
      </c>
      <c r="AU215" s="17" t="s">
        <v>81</v>
      </c>
    </row>
    <row r="216" s="12" customFormat="1">
      <c r="B216" s="235"/>
      <c r="C216" s="236"/>
      <c r="D216" s="232" t="s">
        <v>136</v>
      </c>
      <c r="E216" s="237" t="s">
        <v>19</v>
      </c>
      <c r="F216" s="238" t="s">
        <v>265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136</v>
      </c>
      <c r="AU216" s="244" t="s">
        <v>81</v>
      </c>
      <c r="AV216" s="12" t="s">
        <v>79</v>
      </c>
      <c r="AW216" s="12" t="s">
        <v>33</v>
      </c>
      <c r="AX216" s="12" t="s">
        <v>72</v>
      </c>
      <c r="AY216" s="244" t="s">
        <v>124</v>
      </c>
    </row>
    <row r="217" s="12" customFormat="1">
      <c r="B217" s="235"/>
      <c r="C217" s="236"/>
      <c r="D217" s="232" t="s">
        <v>136</v>
      </c>
      <c r="E217" s="237" t="s">
        <v>19</v>
      </c>
      <c r="F217" s="238" t="s">
        <v>283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136</v>
      </c>
      <c r="AU217" s="244" t="s">
        <v>81</v>
      </c>
      <c r="AV217" s="12" t="s">
        <v>79</v>
      </c>
      <c r="AW217" s="12" t="s">
        <v>33</v>
      </c>
      <c r="AX217" s="12" t="s">
        <v>72</v>
      </c>
      <c r="AY217" s="244" t="s">
        <v>124</v>
      </c>
    </row>
    <row r="218" s="13" customFormat="1">
      <c r="B218" s="245"/>
      <c r="C218" s="246"/>
      <c r="D218" s="232" t="s">
        <v>136</v>
      </c>
      <c r="E218" s="247" t="s">
        <v>19</v>
      </c>
      <c r="F218" s="248" t="s">
        <v>255</v>
      </c>
      <c r="G218" s="246"/>
      <c r="H218" s="249">
        <v>320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136</v>
      </c>
      <c r="AU218" s="255" t="s">
        <v>81</v>
      </c>
      <c r="AV218" s="13" t="s">
        <v>81</v>
      </c>
      <c r="AW218" s="13" t="s">
        <v>33</v>
      </c>
      <c r="AX218" s="13" t="s">
        <v>72</v>
      </c>
      <c r="AY218" s="255" t="s">
        <v>124</v>
      </c>
    </row>
    <row r="219" s="12" customFormat="1">
      <c r="B219" s="235"/>
      <c r="C219" s="236"/>
      <c r="D219" s="232" t="s">
        <v>136</v>
      </c>
      <c r="E219" s="237" t="s">
        <v>19</v>
      </c>
      <c r="F219" s="238" t="s">
        <v>284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136</v>
      </c>
      <c r="AU219" s="244" t="s">
        <v>81</v>
      </c>
      <c r="AV219" s="12" t="s">
        <v>79</v>
      </c>
      <c r="AW219" s="12" t="s">
        <v>33</v>
      </c>
      <c r="AX219" s="12" t="s">
        <v>72</v>
      </c>
      <c r="AY219" s="244" t="s">
        <v>124</v>
      </c>
    </row>
    <row r="220" s="13" customFormat="1">
      <c r="B220" s="245"/>
      <c r="C220" s="246"/>
      <c r="D220" s="232" t="s">
        <v>136</v>
      </c>
      <c r="E220" s="247" t="s">
        <v>19</v>
      </c>
      <c r="F220" s="248" t="s">
        <v>268</v>
      </c>
      <c r="G220" s="246"/>
      <c r="H220" s="249">
        <v>350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136</v>
      </c>
      <c r="AU220" s="255" t="s">
        <v>81</v>
      </c>
      <c r="AV220" s="13" t="s">
        <v>81</v>
      </c>
      <c r="AW220" s="13" t="s">
        <v>33</v>
      </c>
      <c r="AX220" s="13" t="s">
        <v>72</v>
      </c>
      <c r="AY220" s="255" t="s">
        <v>124</v>
      </c>
    </row>
    <row r="221" s="12" customFormat="1">
      <c r="B221" s="235"/>
      <c r="C221" s="236"/>
      <c r="D221" s="232" t="s">
        <v>136</v>
      </c>
      <c r="E221" s="237" t="s">
        <v>19</v>
      </c>
      <c r="F221" s="238" t="s">
        <v>285</v>
      </c>
      <c r="G221" s="236"/>
      <c r="H221" s="237" t="s">
        <v>19</v>
      </c>
      <c r="I221" s="239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136</v>
      </c>
      <c r="AU221" s="244" t="s">
        <v>81</v>
      </c>
      <c r="AV221" s="12" t="s">
        <v>79</v>
      </c>
      <c r="AW221" s="12" t="s">
        <v>33</v>
      </c>
      <c r="AX221" s="12" t="s">
        <v>72</v>
      </c>
      <c r="AY221" s="244" t="s">
        <v>124</v>
      </c>
    </row>
    <row r="222" s="13" customFormat="1">
      <c r="B222" s="245"/>
      <c r="C222" s="246"/>
      <c r="D222" s="232" t="s">
        <v>136</v>
      </c>
      <c r="E222" s="247" t="s">
        <v>19</v>
      </c>
      <c r="F222" s="248" t="s">
        <v>191</v>
      </c>
      <c r="G222" s="246"/>
      <c r="H222" s="249">
        <v>4000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136</v>
      </c>
      <c r="AU222" s="255" t="s">
        <v>81</v>
      </c>
      <c r="AV222" s="13" t="s">
        <v>81</v>
      </c>
      <c r="AW222" s="13" t="s">
        <v>33</v>
      </c>
      <c r="AX222" s="13" t="s">
        <v>72</v>
      </c>
      <c r="AY222" s="255" t="s">
        <v>124</v>
      </c>
    </row>
    <row r="223" s="14" customFormat="1">
      <c r="B223" s="266"/>
      <c r="C223" s="267"/>
      <c r="D223" s="232" t="s">
        <v>136</v>
      </c>
      <c r="E223" s="268" t="s">
        <v>19</v>
      </c>
      <c r="F223" s="269" t="s">
        <v>201</v>
      </c>
      <c r="G223" s="267"/>
      <c r="H223" s="270">
        <v>4670</v>
      </c>
      <c r="I223" s="271"/>
      <c r="J223" s="267"/>
      <c r="K223" s="267"/>
      <c r="L223" s="272"/>
      <c r="M223" s="273"/>
      <c r="N223" s="274"/>
      <c r="O223" s="274"/>
      <c r="P223" s="274"/>
      <c r="Q223" s="274"/>
      <c r="R223" s="274"/>
      <c r="S223" s="274"/>
      <c r="T223" s="275"/>
      <c r="AT223" s="276" t="s">
        <v>136</v>
      </c>
      <c r="AU223" s="276" t="s">
        <v>81</v>
      </c>
      <c r="AV223" s="14" t="s">
        <v>132</v>
      </c>
      <c r="AW223" s="14" t="s">
        <v>33</v>
      </c>
      <c r="AX223" s="14" t="s">
        <v>79</v>
      </c>
      <c r="AY223" s="276" t="s">
        <v>124</v>
      </c>
    </row>
    <row r="224" s="1" customFormat="1" ht="24" customHeight="1">
      <c r="B224" s="38"/>
      <c r="C224" s="219" t="s">
        <v>294</v>
      </c>
      <c r="D224" s="219" t="s">
        <v>127</v>
      </c>
      <c r="E224" s="220" t="s">
        <v>295</v>
      </c>
      <c r="F224" s="221" t="s">
        <v>296</v>
      </c>
      <c r="G224" s="222" t="s">
        <v>162</v>
      </c>
      <c r="H224" s="223">
        <v>336</v>
      </c>
      <c r="I224" s="224"/>
      <c r="J224" s="225">
        <f>ROUND(I224*H224,2)</f>
        <v>0</v>
      </c>
      <c r="K224" s="221" t="s">
        <v>297</v>
      </c>
      <c r="L224" s="43"/>
      <c r="M224" s="226" t="s">
        <v>19</v>
      </c>
      <c r="N224" s="227" t="s">
        <v>43</v>
      </c>
      <c r="O224" s="83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AR224" s="230" t="s">
        <v>132</v>
      </c>
      <c r="AT224" s="230" t="s">
        <v>127</v>
      </c>
      <c r="AU224" s="230" t="s">
        <v>81</v>
      </c>
      <c r="AY224" s="17" t="s">
        <v>124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79</v>
      </c>
      <c r="BK224" s="231">
        <f>ROUND(I224*H224,2)</f>
        <v>0</v>
      </c>
      <c r="BL224" s="17" t="s">
        <v>132</v>
      </c>
      <c r="BM224" s="230" t="s">
        <v>298</v>
      </c>
    </row>
    <row r="225" s="1" customFormat="1">
      <c r="B225" s="38"/>
      <c r="C225" s="39"/>
      <c r="D225" s="232" t="s">
        <v>134</v>
      </c>
      <c r="E225" s="39"/>
      <c r="F225" s="233" t="s">
        <v>299</v>
      </c>
      <c r="G225" s="39"/>
      <c r="H225" s="39"/>
      <c r="I225" s="145"/>
      <c r="J225" s="39"/>
      <c r="K225" s="39"/>
      <c r="L225" s="43"/>
      <c r="M225" s="234"/>
      <c r="N225" s="83"/>
      <c r="O225" s="83"/>
      <c r="P225" s="83"/>
      <c r="Q225" s="83"/>
      <c r="R225" s="83"/>
      <c r="S225" s="83"/>
      <c r="T225" s="84"/>
      <c r="AT225" s="17" t="s">
        <v>134</v>
      </c>
      <c r="AU225" s="17" t="s">
        <v>81</v>
      </c>
    </row>
    <row r="226" s="12" customFormat="1">
      <c r="B226" s="235"/>
      <c r="C226" s="236"/>
      <c r="D226" s="232" t="s">
        <v>136</v>
      </c>
      <c r="E226" s="237" t="s">
        <v>19</v>
      </c>
      <c r="F226" s="238" t="s">
        <v>254</v>
      </c>
      <c r="G226" s="236"/>
      <c r="H226" s="237" t="s">
        <v>19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136</v>
      </c>
      <c r="AU226" s="244" t="s">
        <v>81</v>
      </c>
      <c r="AV226" s="12" t="s">
        <v>79</v>
      </c>
      <c r="AW226" s="12" t="s">
        <v>33</v>
      </c>
      <c r="AX226" s="12" t="s">
        <v>72</v>
      </c>
      <c r="AY226" s="244" t="s">
        <v>124</v>
      </c>
    </row>
    <row r="227" s="13" customFormat="1">
      <c r="B227" s="245"/>
      <c r="C227" s="246"/>
      <c r="D227" s="232" t="s">
        <v>136</v>
      </c>
      <c r="E227" s="247" t="s">
        <v>19</v>
      </c>
      <c r="F227" s="248" t="s">
        <v>255</v>
      </c>
      <c r="G227" s="246"/>
      <c r="H227" s="249">
        <v>320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136</v>
      </c>
      <c r="AU227" s="255" t="s">
        <v>81</v>
      </c>
      <c r="AV227" s="13" t="s">
        <v>81</v>
      </c>
      <c r="AW227" s="13" t="s">
        <v>33</v>
      </c>
      <c r="AX227" s="13" t="s">
        <v>79</v>
      </c>
      <c r="AY227" s="255" t="s">
        <v>124</v>
      </c>
    </row>
    <row r="228" s="13" customFormat="1">
      <c r="B228" s="245"/>
      <c r="C228" s="246"/>
      <c r="D228" s="232" t="s">
        <v>136</v>
      </c>
      <c r="E228" s="246"/>
      <c r="F228" s="248" t="s">
        <v>300</v>
      </c>
      <c r="G228" s="246"/>
      <c r="H228" s="249">
        <v>336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136</v>
      </c>
      <c r="AU228" s="255" t="s">
        <v>81</v>
      </c>
      <c r="AV228" s="13" t="s">
        <v>81</v>
      </c>
      <c r="AW228" s="13" t="s">
        <v>4</v>
      </c>
      <c r="AX228" s="13" t="s">
        <v>79</v>
      </c>
      <c r="AY228" s="255" t="s">
        <v>124</v>
      </c>
    </row>
    <row r="229" s="11" customFormat="1" ht="22.8" customHeight="1">
      <c r="B229" s="203"/>
      <c r="C229" s="204"/>
      <c r="D229" s="205" t="s">
        <v>71</v>
      </c>
      <c r="E229" s="217" t="s">
        <v>182</v>
      </c>
      <c r="F229" s="217" t="s">
        <v>301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SUM(P230:P237)</f>
        <v>0</v>
      </c>
      <c r="Q229" s="211"/>
      <c r="R229" s="212">
        <f>SUM(R230:R237)</f>
        <v>0.024</v>
      </c>
      <c r="S229" s="211"/>
      <c r="T229" s="213">
        <f>SUM(T230:T237)</f>
        <v>0</v>
      </c>
      <c r="AR229" s="214" t="s">
        <v>79</v>
      </c>
      <c r="AT229" s="215" t="s">
        <v>71</v>
      </c>
      <c r="AU229" s="215" t="s">
        <v>79</v>
      </c>
      <c r="AY229" s="214" t="s">
        <v>124</v>
      </c>
      <c r="BK229" s="216">
        <f>SUM(BK230:BK237)</f>
        <v>0</v>
      </c>
    </row>
    <row r="230" s="1" customFormat="1" ht="24" customHeight="1">
      <c r="B230" s="38"/>
      <c r="C230" s="219" t="s">
        <v>302</v>
      </c>
      <c r="D230" s="219" t="s">
        <v>127</v>
      </c>
      <c r="E230" s="220" t="s">
        <v>303</v>
      </c>
      <c r="F230" s="221" t="s">
        <v>304</v>
      </c>
      <c r="G230" s="222" t="s">
        <v>305</v>
      </c>
      <c r="H230" s="223">
        <v>8</v>
      </c>
      <c r="I230" s="224"/>
      <c r="J230" s="225">
        <f>ROUND(I230*H230,2)</f>
        <v>0</v>
      </c>
      <c r="K230" s="221" t="s">
        <v>131</v>
      </c>
      <c r="L230" s="43"/>
      <c r="M230" s="226" t="s">
        <v>19</v>
      </c>
      <c r="N230" s="227" t="s">
        <v>43</v>
      </c>
      <c r="O230" s="83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AR230" s="230" t="s">
        <v>132</v>
      </c>
      <c r="AT230" s="230" t="s">
        <v>127</v>
      </c>
      <c r="AU230" s="230" t="s">
        <v>81</v>
      </c>
      <c r="AY230" s="17" t="s">
        <v>124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79</v>
      </c>
      <c r="BK230" s="231">
        <f>ROUND(I230*H230,2)</f>
        <v>0</v>
      </c>
      <c r="BL230" s="17" t="s">
        <v>132</v>
      </c>
      <c r="BM230" s="230" t="s">
        <v>306</v>
      </c>
    </row>
    <row r="231" s="1" customFormat="1">
      <c r="B231" s="38"/>
      <c r="C231" s="39"/>
      <c r="D231" s="232" t="s">
        <v>134</v>
      </c>
      <c r="E231" s="39"/>
      <c r="F231" s="233" t="s">
        <v>307</v>
      </c>
      <c r="G231" s="39"/>
      <c r="H231" s="39"/>
      <c r="I231" s="145"/>
      <c r="J231" s="39"/>
      <c r="K231" s="39"/>
      <c r="L231" s="43"/>
      <c r="M231" s="234"/>
      <c r="N231" s="83"/>
      <c r="O231" s="83"/>
      <c r="P231" s="83"/>
      <c r="Q231" s="83"/>
      <c r="R231" s="83"/>
      <c r="S231" s="83"/>
      <c r="T231" s="84"/>
      <c r="AT231" s="17" t="s">
        <v>134</v>
      </c>
      <c r="AU231" s="17" t="s">
        <v>81</v>
      </c>
    </row>
    <row r="232" s="12" customFormat="1">
      <c r="B232" s="235"/>
      <c r="C232" s="236"/>
      <c r="D232" s="232" t="s">
        <v>136</v>
      </c>
      <c r="E232" s="237" t="s">
        <v>19</v>
      </c>
      <c r="F232" s="238" t="s">
        <v>308</v>
      </c>
      <c r="G232" s="236"/>
      <c r="H232" s="237" t="s">
        <v>19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136</v>
      </c>
      <c r="AU232" s="244" t="s">
        <v>81</v>
      </c>
      <c r="AV232" s="12" t="s">
        <v>79</v>
      </c>
      <c r="AW232" s="12" t="s">
        <v>33</v>
      </c>
      <c r="AX232" s="12" t="s">
        <v>72</v>
      </c>
      <c r="AY232" s="244" t="s">
        <v>124</v>
      </c>
    </row>
    <row r="233" s="13" customFormat="1">
      <c r="B233" s="245"/>
      <c r="C233" s="246"/>
      <c r="D233" s="232" t="s">
        <v>136</v>
      </c>
      <c r="E233" s="247" t="s">
        <v>19</v>
      </c>
      <c r="F233" s="248" t="s">
        <v>172</v>
      </c>
      <c r="G233" s="246"/>
      <c r="H233" s="249">
        <v>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136</v>
      </c>
      <c r="AU233" s="255" t="s">
        <v>81</v>
      </c>
      <c r="AV233" s="13" t="s">
        <v>81</v>
      </c>
      <c r="AW233" s="13" t="s">
        <v>33</v>
      </c>
      <c r="AX233" s="13" t="s">
        <v>79</v>
      </c>
      <c r="AY233" s="255" t="s">
        <v>124</v>
      </c>
    </row>
    <row r="234" s="1" customFormat="1" ht="36" customHeight="1">
      <c r="B234" s="38"/>
      <c r="C234" s="219" t="s">
        <v>309</v>
      </c>
      <c r="D234" s="219" t="s">
        <v>127</v>
      </c>
      <c r="E234" s="220" t="s">
        <v>310</v>
      </c>
      <c r="F234" s="221" t="s">
        <v>311</v>
      </c>
      <c r="G234" s="222" t="s">
        <v>162</v>
      </c>
      <c r="H234" s="223">
        <v>2.3999999999999999</v>
      </c>
      <c r="I234" s="224"/>
      <c r="J234" s="225">
        <f>ROUND(I234*H234,2)</f>
        <v>0</v>
      </c>
      <c r="K234" s="221" t="s">
        <v>131</v>
      </c>
      <c r="L234" s="43"/>
      <c r="M234" s="226" t="s">
        <v>19</v>
      </c>
      <c r="N234" s="227" t="s">
        <v>43</v>
      </c>
      <c r="O234" s="83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AR234" s="230" t="s">
        <v>132</v>
      </c>
      <c r="AT234" s="230" t="s">
        <v>127</v>
      </c>
      <c r="AU234" s="230" t="s">
        <v>81</v>
      </c>
      <c r="AY234" s="17" t="s">
        <v>124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79</v>
      </c>
      <c r="BK234" s="231">
        <f>ROUND(I234*H234,2)</f>
        <v>0</v>
      </c>
      <c r="BL234" s="17" t="s">
        <v>132</v>
      </c>
      <c r="BM234" s="230" t="s">
        <v>312</v>
      </c>
    </row>
    <row r="235" s="13" customFormat="1">
      <c r="B235" s="245"/>
      <c r="C235" s="246"/>
      <c r="D235" s="232" t="s">
        <v>136</v>
      </c>
      <c r="E235" s="247" t="s">
        <v>19</v>
      </c>
      <c r="F235" s="248" t="s">
        <v>313</v>
      </c>
      <c r="G235" s="246"/>
      <c r="H235" s="249">
        <v>2.3999999999999999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136</v>
      </c>
      <c r="AU235" s="255" t="s">
        <v>81</v>
      </c>
      <c r="AV235" s="13" t="s">
        <v>81</v>
      </c>
      <c r="AW235" s="13" t="s">
        <v>33</v>
      </c>
      <c r="AX235" s="13" t="s">
        <v>79</v>
      </c>
      <c r="AY235" s="255" t="s">
        <v>124</v>
      </c>
    </row>
    <row r="236" s="1" customFormat="1" ht="16.5" customHeight="1">
      <c r="B236" s="38"/>
      <c r="C236" s="256" t="s">
        <v>314</v>
      </c>
      <c r="D236" s="256" t="s">
        <v>169</v>
      </c>
      <c r="E236" s="257" t="s">
        <v>315</v>
      </c>
      <c r="F236" s="258" t="s">
        <v>316</v>
      </c>
      <c r="G236" s="259" t="s">
        <v>156</v>
      </c>
      <c r="H236" s="260">
        <v>0.024</v>
      </c>
      <c r="I236" s="261"/>
      <c r="J236" s="262">
        <f>ROUND(I236*H236,2)</f>
        <v>0</v>
      </c>
      <c r="K236" s="258" t="s">
        <v>131</v>
      </c>
      <c r="L236" s="263"/>
      <c r="M236" s="264" t="s">
        <v>19</v>
      </c>
      <c r="N236" s="265" t="s">
        <v>43</v>
      </c>
      <c r="O236" s="83"/>
      <c r="P236" s="228">
        <f>O236*H236</f>
        <v>0</v>
      </c>
      <c r="Q236" s="228">
        <v>1</v>
      </c>
      <c r="R236" s="228">
        <f>Q236*H236</f>
        <v>0.024</v>
      </c>
      <c r="S236" s="228">
        <v>0</v>
      </c>
      <c r="T236" s="229">
        <f>S236*H236</f>
        <v>0</v>
      </c>
      <c r="AR236" s="230" t="s">
        <v>172</v>
      </c>
      <c r="AT236" s="230" t="s">
        <v>169</v>
      </c>
      <c r="AU236" s="230" t="s">
        <v>81</v>
      </c>
      <c r="AY236" s="17" t="s">
        <v>124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79</v>
      </c>
      <c r="BK236" s="231">
        <f>ROUND(I236*H236,2)</f>
        <v>0</v>
      </c>
      <c r="BL236" s="17" t="s">
        <v>132</v>
      </c>
      <c r="BM236" s="230" t="s">
        <v>317</v>
      </c>
    </row>
    <row r="237" s="13" customFormat="1">
      <c r="B237" s="245"/>
      <c r="C237" s="246"/>
      <c r="D237" s="232" t="s">
        <v>136</v>
      </c>
      <c r="E237" s="247" t="s">
        <v>19</v>
      </c>
      <c r="F237" s="248" t="s">
        <v>318</v>
      </c>
      <c r="G237" s="246"/>
      <c r="H237" s="249">
        <v>0.024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AT237" s="255" t="s">
        <v>136</v>
      </c>
      <c r="AU237" s="255" t="s">
        <v>81</v>
      </c>
      <c r="AV237" s="13" t="s">
        <v>81</v>
      </c>
      <c r="AW237" s="13" t="s">
        <v>33</v>
      </c>
      <c r="AX237" s="13" t="s">
        <v>79</v>
      </c>
      <c r="AY237" s="255" t="s">
        <v>124</v>
      </c>
    </row>
    <row r="238" s="11" customFormat="1" ht="22.8" customHeight="1">
      <c r="B238" s="203"/>
      <c r="C238" s="204"/>
      <c r="D238" s="205" t="s">
        <v>71</v>
      </c>
      <c r="E238" s="217" t="s">
        <v>319</v>
      </c>
      <c r="F238" s="217" t="s">
        <v>320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SUM(P239:P247)</f>
        <v>0</v>
      </c>
      <c r="Q238" s="211"/>
      <c r="R238" s="212">
        <f>SUM(R239:R247)</f>
        <v>0</v>
      </c>
      <c r="S238" s="211"/>
      <c r="T238" s="213">
        <f>SUM(T239:T247)</f>
        <v>0</v>
      </c>
      <c r="AR238" s="214" t="s">
        <v>79</v>
      </c>
      <c r="AT238" s="215" t="s">
        <v>71</v>
      </c>
      <c r="AU238" s="215" t="s">
        <v>79</v>
      </c>
      <c r="AY238" s="214" t="s">
        <v>124</v>
      </c>
      <c r="BK238" s="216">
        <f>SUM(BK239:BK247)</f>
        <v>0</v>
      </c>
    </row>
    <row r="239" s="1" customFormat="1" ht="36" customHeight="1">
      <c r="B239" s="38"/>
      <c r="C239" s="219" t="s">
        <v>321</v>
      </c>
      <c r="D239" s="219" t="s">
        <v>127</v>
      </c>
      <c r="E239" s="220" t="s">
        <v>322</v>
      </c>
      <c r="F239" s="221" t="s">
        <v>323</v>
      </c>
      <c r="G239" s="222" t="s">
        <v>156</v>
      </c>
      <c r="H239" s="223">
        <v>927.39999999999998</v>
      </c>
      <c r="I239" s="224"/>
      <c r="J239" s="225">
        <f>ROUND(I239*H239,2)</f>
        <v>0</v>
      </c>
      <c r="K239" s="221" t="s">
        <v>131</v>
      </c>
      <c r="L239" s="43"/>
      <c r="M239" s="226" t="s">
        <v>19</v>
      </c>
      <c r="N239" s="227" t="s">
        <v>43</v>
      </c>
      <c r="O239" s="83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AR239" s="230" t="s">
        <v>132</v>
      </c>
      <c r="AT239" s="230" t="s">
        <v>127</v>
      </c>
      <c r="AU239" s="230" t="s">
        <v>81</v>
      </c>
      <c r="AY239" s="17" t="s">
        <v>124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79</v>
      </c>
      <c r="BK239" s="231">
        <f>ROUND(I239*H239,2)</f>
        <v>0</v>
      </c>
      <c r="BL239" s="17" t="s">
        <v>132</v>
      </c>
      <c r="BM239" s="230" t="s">
        <v>324</v>
      </c>
    </row>
    <row r="240" s="1" customFormat="1" ht="36" customHeight="1">
      <c r="B240" s="38"/>
      <c r="C240" s="219" t="s">
        <v>325</v>
      </c>
      <c r="D240" s="219" t="s">
        <v>127</v>
      </c>
      <c r="E240" s="220" t="s">
        <v>326</v>
      </c>
      <c r="F240" s="221" t="s">
        <v>327</v>
      </c>
      <c r="G240" s="222" t="s">
        <v>156</v>
      </c>
      <c r="H240" s="223">
        <v>8346.6000000000004</v>
      </c>
      <c r="I240" s="224"/>
      <c r="J240" s="225">
        <f>ROUND(I240*H240,2)</f>
        <v>0</v>
      </c>
      <c r="K240" s="221" t="s">
        <v>131</v>
      </c>
      <c r="L240" s="43"/>
      <c r="M240" s="226" t="s">
        <v>19</v>
      </c>
      <c r="N240" s="227" t="s">
        <v>43</v>
      </c>
      <c r="O240" s="83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AR240" s="230" t="s">
        <v>132</v>
      </c>
      <c r="AT240" s="230" t="s">
        <v>127</v>
      </c>
      <c r="AU240" s="230" t="s">
        <v>81</v>
      </c>
      <c r="AY240" s="17" t="s">
        <v>124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79</v>
      </c>
      <c r="BK240" s="231">
        <f>ROUND(I240*H240,2)</f>
        <v>0</v>
      </c>
      <c r="BL240" s="17" t="s">
        <v>132</v>
      </c>
      <c r="BM240" s="230" t="s">
        <v>328</v>
      </c>
    </row>
    <row r="241" s="1" customFormat="1">
      <c r="B241" s="38"/>
      <c r="C241" s="39"/>
      <c r="D241" s="232" t="s">
        <v>134</v>
      </c>
      <c r="E241" s="39"/>
      <c r="F241" s="233" t="s">
        <v>329</v>
      </c>
      <c r="G241" s="39"/>
      <c r="H241" s="39"/>
      <c r="I241" s="145"/>
      <c r="J241" s="39"/>
      <c r="K241" s="39"/>
      <c r="L241" s="43"/>
      <c r="M241" s="234"/>
      <c r="N241" s="83"/>
      <c r="O241" s="83"/>
      <c r="P241" s="83"/>
      <c r="Q241" s="83"/>
      <c r="R241" s="83"/>
      <c r="S241" s="83"/>
      <c r="T241" s="84"/>
      <c r="AT241" s="17" t="s">
        <v>134</v>
      </c>
      <c r="AU241" s="17" t="s">
        <v>81</v>
      </c>
    </row>
    <row r="242" s="13" customFormat="1">
      <c r="B242" s="245"/>
      <c r="C242" s="246"/>
      <c r="D242" s="232" t="s">
        <v>136</v>
      </c>
      <c r="E242" s="246"/>
      <c r="F242" s="248" t="s">
        <v>330</v>
      </c>
      <c r="G242" s="246"/>
      <c r="H242" s="249">
        <v>8346.6000000000004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136</v>
      </c>
      <c r="AU242" s="255" t="s">
        <v>81</v>
      </c>
      <c r="AV242" s="13" t="s">
        <v>81</v>
      </c>
      <c r="AW242" s="13" t="s">
        <v>4</v>
      </c>
      <c r="AX242" s="13" t="s">
        <v>79</v>
      </c>
      <c r="AY242" s="255" t="s">
        <v>124</v>
      </c>
    </row>
    <row r="243" s="1" customFormat="1" ht="24" customHeight="1">
      <c r="B243" s="38"/>
      <c r="C243" s="219" t="s">
        <v>331</v>
      </c>
      <c r="D243" s="219" t="s">
        <v>127</v>
      </c>
      <c r="E243" s="220" t="s">
        <v>332</v>
      </c>
      <c r="F243" s="221" t="s">
        <v>333</v>
      </c>
      <c r="G243" s="222" t="s">
        <v>156</v>
      </c>
      <c r="H243" s="223">
        <v>927.39999999999998</v>
      </c>
      <c r="I243" s="224"/>
      <c r="J243" s="225">
        <f>ROUND(I243*H243,2)</f>
        <v>0</v>
      </c>
      <c r="K243" s="221" t="s">
        <v>131</v>
      </c>
      <c r="L243" s="43"/>
      <c r="M243" s="226" t="s">
        <v>19</v>
      </c>
      <c r="N243" s="227" t="s">
        <v>43</v>
      </c>
      <c r="O243" s="83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AR243" s="230" t="s">
        <v>132</v>
      </c>
      <c r="AT243" s="230" t="s">
        <v>127</v>
      </c>
      <c r="AU243" s="230" t="s">
        <v>81</v>
      </c>
      <c r="AY243" s="17" t="s">
        <v>124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79</v>
      </c>
      <c r="BK243" s="231">
        <f>ROUND(I243*H243,2)</f>
        <v>0</v>
      </c>
      <c r="BL243" s="17" t="s">
        <v>132</v>
      </c>
      <c r="BM243" s="230" t="s">
        <v>334</v>
      </c>
    </row>
    <row r="244" s="1" customFormat="1" ht="36" customHeight="1">
      <c r="B244" s="38"/>
      <c r="C244" s="219" t="s">
        <v>335</v>
      </c>
      <c r="D244" s="219" t="s">
        <v>127</v>
      </c>
      <c r="E244" s="220" t="s">
        <v>336</v>
      </c>
      <c r="F244" s="221" t="s">
        <v>337</v>
      </c>
      <c r="G244" s="222" t="s">
        <v>156</v>
      </c>
      <c r="H244" s="223">
        <v>10</v>
      </c>
      <c r="I244" s="224"/>
      <c r="J244" s="225">
        <f>ROUND(I244*H244,2)</f>
        <v>0</v>
      </c>
      <c r="K244" s="221" t="s">
        <v>131</v>
      </c>
      <c r="L244" s="43"/>
      <c r="M244" s="226" t="s">
        <v>19</v>
      </c>
      <c r="N244" s="227" t="s">
        <v>43</v>
      </c>
      <c r="O244" s="83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AR244" s="230" t="s">
        <v>132</v>
      </c>
      <c r="AT244" s="230" t="s">
        <v>127</v>
      </c>
      <c r="AU244" s="230" t="s">
        <v>81</v>
      </c>
      <c r="AY244" s="17" t="s">
        <v>124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79</v>
      </c>
      <c r="BK244" s="231">
        <f>ROUND(I244*H244,2)</f>
        <v>0</v>
      </c>
      <c r="BL244" s="17" t="s">
        <v>132</v>
      </c>
      <c r="BM244" s="230" t="s">
        <v>338</v>
      </c>
    </row>
    <row r="245" s="1" customFormat="1" ht="36" customHeight="1">
      <c r="B245" s="38"/>
      <c r="C245" s="219" t="s">
        <v>339</v>
      </c>
      <c r="D245" s="219" t="s">
        <v>127</v>
      </c>
      <c r="E245" s="220" t="s">
        <v>340</v>
      </c>
      <c r="F245" s="221" t="s">
        <v>341</v>
      </c>
      <c r="G245" s="222" t="s">
        <v>156</v>
      </c>
      <c r="H245" s="223">
        <v>512</v>
      </c>
      <c r="I245" s="224"/>
      <c r="J245" s="225">
        <f>ROUND(I245*H245,2)</f>
        <v>0</v>
      </c>
      <c r="K245" s="221" t="s">
        <v>131</v>
      </c>
      <c r="L245" s="43"/>
      <c r="M245" s="226" t="s">
        <v>19</v>
      </c>
      <c r="N245" s="227" t="s">
        <v>43</v>
      </c>
      <c r="O245" s="83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AR245" s="230" t="s">
        <v>132</v>
      </c>
      <c r="AT245" s="230" t="s">
        <v>127</v>
      </c>
      <c r="AU245" s="230" t="s">
        <v>81</v>
      </c>
      <c r="AY245" s="17" t="s">
        <v>124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79</v>
      </c>
      <c r="BK245" s="231">
        <f>ROUND(I245*H245,2)</f>
        <v>0</v>
      </c>
      <c r="BL245" s="17" t="s">
        <v>132</v>
      </c>
      <c r="BM245" s="230" t="s">
        <v>342</v>
      </c>
    </row>
    <row r="246" s="1" customFormat="1" ht="36" customHeight="1">
      <c r="B246" s="38"/>
      <c r="C246" s="219" t="s">
        <v>343</v>
      </c>
      <c r="D246" s="219" t="s">
        <v>127</v>
      </c>
      <c r="E246" s="220" t="s">
        <v>344</v>
      </c>
      <c r="F246" s="221" t="s">
        <v>155</v>
      </c>
      <c r="G246" s="222" t="s">
        <v>156</v>
      </c>
      <c r="H246" s="223">
        <v>405.39999999999998</v>
      </c>
      <c r="I246" s="224"/>
      <c r="J246" s="225">
        <f>ROUND(I246*H246,2)</f>
        <v>0</v>
      </c>
      <c r="K246" s="221" t="s">
        <v>131</v>
      </c>
      <c r="L246" s="43"/>
      <c r="M246" s="226" t="s">
        <v>19</v>
      </c>
      <c r="N246" s="227" t="s">
        <v>43</v>
      </c>
      <c r="O246" s="83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AR246" s="230" t="s">
        <v>132</v>
      </c>
      <c r="AT246" s="230" t="s">
        <v>127</v>
      </c>
      <c r="AU246" s="230" t="s">
        <v>81</v>
      </c>
      <c r="AY246" s="17" t="s">
        <v>124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79</v>
      </c>
      <c r="BK246" s="231">
        <f>ROUND(I246*H246,2)</f>
        <v>0</v>
      </c>
      <c r="BL246" s="17" t="s">
        <v>132</v>
      </c>
      <c r="BM246" s="230" t="s">
        <v>345</v>
      </c>
    </row>
    <row r="247" s="13" customFormat="1">
      <c r="B247" s="245"/>
      <c r="C247" s="246"/>
      <c r="D247" s="232" t="s">
        <v>136</v>
      </c>
      <c r="E247" s="247" t="s">
        <v>19</v>
      </c>
      <c r="F247" s="248" t="s">
        <v>346</v>
      </c>
      <c r="G247" s="246"/>
      <c r="H247" s="249">
        <v>405.39999999999998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136</v>
      </c>
      <c r="AU247" s="255" t="s">
        <v>81</v>
      </c>
      <c r="AV247" s="13" t="s">
        <v>81</v>
      </c>
      <c r="AW247" s="13" t="s">
        <v>33</v>
      </c>
      <c r="AX247" s="13" t="s">
        <v>79</v>
      </c>
      <c r="AY247" s="255" t="s">
        <v>124</v>
      </c>
    </row>
    <row r="248" s="11" customFormat="1" ht="22.8" customHeight="1">
      <c r="B248" s="203"/>
      <c r="C248" s="204"/>
      <c r="D248" s="205" t="s">
        <v>71</v>
      </c>
      <c r="E248" s="217" t="s">
        <v>347</v>
      </c>
      <c r="F248" s="217" t="s">
        <v>348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SUM(P249:P250)</f>
        <v>0</v>
      </c>
      <c r="Q248" s="211"/>
      <c r="R248" s="212">
        <f>SUM(R249:R250)</f>
        <v>0</v>
      </c>
      <c r="S248" s="211"/>
      <c r="T248" s="213">
        <f>SUM(T249:T250)</f>
        <v>0</v>
      </c>
      <c r="AR248" s="214" t="s">
        <v>79</v>
      </c>
      <c r="AT248" s="215" t="s">
        <v>71</v>
      </c>
      <c r="AU248" s="215" t="s">
        <v>79</v>
      </c>
      <c r="AY248" s="214" t="s">
        <v>124</v>
      </c>
      <c r="BK248" s="216">
        <f>SUM(BK249:BK250)</f>
        <v>0</v>
      </c>
    </row>
    <row r="249" s="1" customFormat="1" ht="36" customHeight="1">
      <c r="B249" s="38"/>
      <c r="C249" s="219" t="s">
        <v>349</v>
      </c>
      <c r="D249" s="219" t="s">
        <v>127</v>
      </c>
      <c r="E249" s="220" t="s">
        <v>350</v>
      </c>
      <c r="F249" s="221" t="s">
        <v>351</v>
      </c>
      <c r="G249" s="222" t="s">
        <v>156</v>
      </c>
      <c r="H249" s="223">
        <v>329.60599999999999</v>
      </c>
      <c r="I249" s="224"/>
      <c r="J249" s="225">
        <f>ROUND(I249*H249,2)</f>
        <v>0</v>
      </c>
      <c r="K249" s="221" t="s">
        <v>131</v>
      </c>
      <c r="L249" s="43"/>
      <c r="M249" s="226" t="s">
        <v>19</v>
      </c>
      <c r="N249" s="227" t="s">
        <v>43</v>
      </c>
      <c r="O249" s="83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AR249" s="230" t="s">
        <v>132</v>
      </c>
      <c r="AT249" s="230" t="s">
        <v>127</v>
      </c>
      <c r="AU249" s="230" t="s">
        <v>81</v>
      </c>
      <c r="AY249" s="17" t="s">
        <v>124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79</v>
      </c>
      <c r="BK249" s="231">
        <f>ROUND(I249*H249,2)</f>
        <v>0</v>
      </c>
      <c r="BL249" s="17" t="s">
        <v>132</v>
      </c>
      <c r="BM249" s="230" t="s">
        <v>352</v>
      </c>
    </row>
    <row r="250" s="1" customFormat="1" ht="48" customHeight="1">
      <c r="B250" s="38"/>
      <c r="C250" s="219" t="s">
        <v>353</v>
      </c>
      <c r="D250" s="219" t="s">
        <v>127</v>
      </c>
      <c r="E250" s="220" t="s">
        <v>354</v>
      </c>
      <c r="F250" s="221" t="s">
        <v>355</v>
      </c>
      <c r="G250" s="222" t="s">
        <v>156</v>
      </c>
      <c r="H250" s="223">
        <v>329.60599999999999</v>
      </c>
      <c r="I250" s="224"/>
      <c r="J250" s="225">
        <f>ROUND(I250*H250,2)</f>
        <v>0</v>
      </c>
      <c r="K250" s="221" t="s">
        <v>131</v>
      </c>
      <c r="L250" s="43"/>
      <c r="M250" s="277" t="s">
        <v>19</v>
      </c>
      <c r="N250" s="278" t="s">
        <v>43</v>
      </c>
      <c r="O250" s="279"/>
      <c r="P250" s="280">
        <f>O250*H250</f>
        <v>0</v>
      </c>
      <c r="Q250" s="280">
        <v>0</v>
      </c>
      <c r="R250" s="280">
        <f>Q250*H250</f>
        <v>0</v>
      </c>
      <c r="S250" s="280">
        <v>0</v>
      </c>
      <c r="T250" s="281">
        <f>S250*H250</f>
        <v>0</v>
      </c>
      <c r="AR250" s="230" t="s">
        <v>132</v>
      </c>
      <c r="AT250" s="230" t="s">
        <v>127</v>
      </c>
      <c r="AU250" s="230" t="s">
        <v>81</v>
      </c>
      <c r="AY250" s="17" t="s">
        <v>124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79</v>
      </c>
      <c r="BK250" s="231">
        <f>ROUND(I250*H250,2)</f>
        <v>0</v>
      </c>
      <c r="BL250" s="17" t="s">
        <v>132</v>
      </c>
      <c r="BM250" s="230" t="s">
        <v>356</v>
      </c>
    </row>
    <row r="251" s="1" customFormat="1" ht="6.96" customHeight="1">
      <c r="B251" s="58"/>
      <c r="C251" s="59"/>
      <c r="D251" s="59"/>
      <c r="E251" s="59"/>
      <c r="F251" s="59"/>
      <c r="G251" s="59"/>
      <c r="H251" s="59"/>
      <c r="I251" s="170"/>
      <c r="J251" s="59"/>
      <c r="K251" s="59"/>
      <c r="L251" s="43"/>
    </row>
  </sheetData>
  <sheetProtection sheet="1" autoFilter="0" formatColumns="0" formatRows="0" objects="1" scenarios="1" spinCount="100000" saltValue="hOGGHw8aUzWZxNAu+i99fSOvJYjvVdc73ukKlrm3nFT+bhWm0PXyu2Fdx10HoSL/DIEFK+ts22Fbq8q/CYKQLg==" hashValue="Nrz+IWSoqbCveDUJ4wiwfq88M03FRqBQfgZltzO0RFhmC9DBtGAFQv8ECbN1ToJO4LW2iWtRorleb3uWKUDMfA==" algorithmName="SHA-512" password="CC35"/>
  <autoFilter ref="C91:K2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89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81</v>
      </c>
    </row>
    <row r="4" ht="24.96" customHeight="1">
      <c r="B4" s="20"/>
      <c r="D4" s="141" t="s">
        <v>93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In-line okruh kolem Vrbického jezera – III. etapa</v>
      </c>
      <c r="F7" s="143"/>
      <c r="G7" s="143"/>
      <c r="H7" s="143"/>
      <c r="L7" s="20"/>
    </row>
    <row r="8" ht="12" customHeight="1">
      <c r="B8" s="20"/>
      <c r="D8" s="143" t="s">
        <v>94</v>
      </c>
      <c r="L8" s="20"/>
    </row>
    <row r="9" s="1" customFormat="1" ht="16.5" customHeight="1">
      <c r="B9" s="43"/>
      <c r="E9" s="144" t="s">
        <v>95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96</v>
      </c>
      <c r="I10" s="145"/>
      <c r="L10" s="43"/>
    </row>
    <row r="11" s="1" customFormat="1" ht="36.96" customHeight="1">
      <c r="B11" s="43"/>
      <c r="E11" s="146" t="s">
        <v>357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19</v>
      </c>
      <c r="L13" s="43"/>
    </row>
    <row r="14" s="1" customFormat="1" ht="12" customHeight="1">
      <c r="B14" s="43"/>
      <c r="D14" s="143" t="s">
        <v>21</v>
      </c>
      <c r="F14" s="132" t="s">
        <v>22</v>
      </c>
      <c r="I14" s="147" t="s">
        <v>23</v>
      </c>
      <c r="J14" s="148" t="str">
        <f>'Rekapitulace stavby'!AN8</f>
        <v>6. 3. 2019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25</v>
      </c>
      <c r="I16" s="147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7" t="s">
        <v>28</v>
      </c>
      <c r="J17" s="132" t="s">
        <v>19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29</v>
      </c>
      <c r="I19" s="147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31</v>
      </c>
      <c r="I22" s="147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7" t="s">
        <v>28</v>
      </c>
      <c r="J23" s="132" t="s">
        <v>19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34</v>
      </c>
      <c r="I25" s="147" t="s">
        <v>26</v>
      </c>
      <c r="J25" s="132" t="str">
        <f>IF('Rekapitulace stavby'!AN19="","",'Rekapitulace stavby'!AN19)</f>
        <v/>
      </c>
      <c r="L25" s="43"/>
    </row>
    <row r="26" s="1" customFormat="1" ht="18" customHeight="1">
      <c r="B26" s="43"/>
      <c r="E26" s="132" t="str">
        <f>IF('Rekapitulace stavby'!E20="","",'Rekapitulace stavby'!E20)</f>
        <v xml:space="preserve"> </v>
      </c>
      <c r="I26" s="147" t="s">
        <v>28</v>
      </c>
      <c r="J26" s="132" t="str">
        <f>IF('Rekapitulace stavby'!AN20="","",'Rekapitulace stavby'!AN20)</f>
        <v/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36</v>
      </c>
      <c r="I28" s="145"/>
      <c r="L28" s="43"/>
    </row>
    <row r="29" s="7" customFormat="1" ht="16.5" customHeight="1">
      <c r="B29" s="149"/>
      <c r="E29" s="150" t="s">
        <v>19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38</v>
      </c>
      <c r="I32" s="145"/>
      <c r="J32" s="154">
        <f>ROUND(J89,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40</v>
      </c>
      <c r="I34" s="156" t="s">
        <v>39</v>
      </c>
      <c r="J34" s="155" t="s">
        <v>41</v>
      </c>
      <c r="L34" s="43"/>
    </row>
    <row r="35" s="1" customFormat="1" ht="14.4" customHeight="1">
      <c r="B35" s="43"/>
      <c r="D35" s="157" t="s">
        <v>42</v>
      </c>
      <c r="E35" s="143" t="s">
        <v>43</v>
      </c>
      <c r="F35" s="158">
        <f>ROUND((SUM(BE89:BE155)),  2)</f>
        <v>0</v>
      </c>
      <c r="I35" s="159">
        <v>0.20999999999999999</v>
      </c>
      <c r="J35" s="158">
        <f>ROUND(((SUM(BE89:BE155))*I35),  2)</f>
        <v>0</v>
      </c>
      <c r="L35" s="43"/>
    </row>
    <row r="36" s="1" customFormat="1" ht="14.4" customHeight="1">
      <c r="B36" s="43"/>
      <c r="E36" s="143" t="s">
        <v>44</v>
      </c>
      <c r="F36" s="158">
        <f>ROUND((SUM(BF89:BF155)),  2)</f>
        <v>0</v>
      </c>
      <c r="I36" s="159">
        <v>0.14999999999999999</v>
      </c>
      <c r="J36" s="158">
        <f>ROUND(((SUM(BF89:BF155))*I36),  2)</f>
        <v>0</v>
      </c>
      <c r="L36" s="43"/>
    </row>
    <row r="37" hidden="1" s="1" customFormat="1" ht="14.4" customHeight="1">
      <c r="B37" s="43"/>
      <c r="E37" s="143" t="s">
        <v>45</v>
      </c>
      <c r="F37" s="158">
        <f>ROUND((SUM(BG89:BG155)),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46</v>
      </c>
      <c r="F38" s="158">
        <f>ROUND((SUM(BH89:BH155)),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47</v>
      </c>
      <c r="F39" s="158">
        <f>ROUND((SUM(BI89:BI155)),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98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In-line okruh kolem Vrbického jezera – III. etapa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94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95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96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SO 101.2 - Dopravní značení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katastr Vrbice nad Odrou</v>
      </c>
      <c r="G56" s="39"/>
      <c r="H56" s="39"/>
      <c r="I56" s="147" t="s">
        <v>23</v>
      </c>
      <c r="J56" s="71" t="str">
        <f>IF(J14="","",J14)</f>
        <v>6. 3. 2019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43.05" customHeight="1">
      <c r="B58" s="38"/>
      <c r="C58" s="32" t="s">
        <v>25</v>
      </c>
      <c r="D58" s="39"/>
      <c r="E58" s="39"/>
      <c r="F58" s="27" t="str">
        <f>E17</f>
        <v>Město Bohumín, Masarykova 158, 735 81 Bohumín</v>
      </c>
      <c r="G58" s="39"/>
      <c r="H58" s="39"/>
      <c r="I58" s="147" t="s">
        <v>31</v>
      </c>
      <c r="J58" s="36" t="str">
        <f>E23</f>
        <v>HaskoningDHV Czech Republic, spol. s r.o.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7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99</v>
      </c>
      <c r="D61" s="176"/>
      <c r="E61" s="176"/>
      <c r="F61" s="176"/>
      <c r="G61" s="176"/>
      <c r="H61" s="176"/>
      <c r="I61" s="177"/>
      <c r="J61" s="178" t="s">
        <v>100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70</v>
      </c>
      <c r="D63" s="39"/>
      <c r="E63" s="39"/>
      <c r="F63" s="39"/>
      <c r="G63" s="39"/>
      <c r="H63" s="39"/>
      <c r="I63" s="145"/>
      <c r="J63" s="101">
        <f>J89</f>
        <v>0</v>
      </c>
      <c r="K63" s="39"/>
      <c r="L63" s="43"/>
      <c r="AU63" s="17" t="s">
        <v>101</v>
      </c>
    </row>
    <row r="64" s="8" customFormat="1" ht="24.96" customHeight="1">
      <c r="B64" s="180"/>
      <c r="C64" s="181"/>
      <c r="D64" s="182" t="s">
        <v>102</v>
      </c>
      <c r="E64" s="183"/>
      <c r="F64" s="183"/>
      <c r="G64" s="183"/>
      <c r="H64" s="183"/>
      <c r="I64" s="184"/>
      <c r="J64" s="185">
        <f>J90</f>
        <v>0</v>
      </c>
      <c r="K64" s="181"/>
      <c r="L64" s="186"/>
    </row>
    <row r="65" s="9" customFormat="1" ht="19.92" customHeight="1">
      <c r="B65" s="187"/>
      <c r="C65" s="124"/>
      <c r="D65" s="188" t="s">
        <v>104</v>
      </c>
      <c r="E65" s="189"/>
      <c r="F65" s="189"/>
      <c r="G65" s="189"/>
      <c r="H65" s="189"/>
      <c r="I65" s="190"/>
      <c r="J65" s="191">
        <f>J91</f>
        <v>0</v>
      </c>
      <c r="K65" s="124"/>
      <c r="L65" s="192"/>
    </row>
    <row r="66" s="9" customFormat="1" ht="19.92" customHeight="1">
      <c r="B66" s="187"/>
      <c r="C66" s="124"/>
      <c r="D66" s="188" t="s">
        <v>358</v>
      </c>
      <c r="E66" s="189"/>
      <c r="F66" s="189"/>
      <c r="G66" s="189"/>
      <c r="H66" s="189"/>
      <c r="I66" s="190"/>
      <c r="J66" s="191">
        <f>J112</f>
        <v>0</v>
      </c>
      <c r="K66" s="124"/>
      <c r="L66" s="192"/>
    </row>
    <row r="67" s="9" customFormat="1" ht="19.92" customHeight="1">
      <c r="B67" s="187"/>
      <c r="C67" s="124"/>
      <c r="D67" s="188" t="s">
        <v>106</v>
      </c>
      <c r="E67" s="189"/>
      <c r="F67" s="189"/>
      <c r="G67" s="189"/>
      <c r="H67" s="189"/>
      <c r="I67" s="190"/>
      <c r="J67" s="191">
        <f>J115</f>
        <v>0</v>
      </c>
      <c r="K67" s="124"/>
      <c r="L67" s="192"/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45"/>
      <c r="J68" s="39"/>
      <c r="K68" s="39"/>
      <c r="L68" s="43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70"/>
      <c r="J69" s="59"/>
      <c r="K69" s="59"/>
      <c r="L69" s="43"/>
    </row>
    <row r="73" s="1" customFormat="1" ht="6.96" customHeight="1">
      <c r="B73" s="60"/>
      <c r="C73" s="61"/>
      <c r="D73" s="61"/>
      <c r="E73" s="61"/>
      <c r="F73" s="61"/>
      <c r="G73" s="61"/>
      <c r="H73" s="61"/>
      <c r="I73" s="173"/>
      <c r="J73" s="61"/>
      <c r="K73" s="61"/>
      <c r="L73" s="43"/>
    </row>
    <row r="74" s="1" customFormat="1" ht="24.96" customHeight="1">
      <c r="B74" s="38"/>
      <c r="C74" s="23" t="s">
        <v>109</v>
      </c>
      <c r="D74" s="39"/>
      <c r="E74" s="39"/>
      <c r="F74" s="39"/>
      <c r="G74" s="39"/>
      <c r="H74" s="39"/>
      <c r="I74" s="145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5"/>
      <c r="J75" s="39"/>
      <c r="K75" s="39"/>
      <c r="L75" s="43"/>
    </row>
    <row r="76" s="1" customFormat="1" ht="12" customHeight="1">
      <c r="B76" s="38"/>
      <c r="C76" s="32" t="s">
        <v>16</v>
      </c>
      <c r="D76" s="39"/>
      <c r="E76" s="39"/>
      <c r="F76" s="39"/>
      <c r="G76" s="39"/>
      <c r="H76" s="39"/>
      <c r="I76" s="145"/>
      <c r="J76" s="39"/>
      <c r="K76" s="39"/>
      <c r="L76" s="43"/>
    </row>
    <row r="77" s="1" customFormat="1" ht="16.5" customHeight="1">
      <c r="B77" s="38"/>
      <c r="C77" s="39"/>
      <c r="D77" s="39"/>
      <c r="E77" s="174" t="str">
        <f>E7</f>
        <v>In-line okruh kolem Vrbického jezera – III. etapa</v>
      </c>
      <c r="F77" s="32"/>
      <c r="G77" s="32"/>
      <c r="H77" s="32"/>
      <c r="I77" s="145"/>
      <c r="J77" s="39"/>
      <c r="K77" s="39"/>
      <c r="L77" s="43"/>
    </row>
    <row r="78" ht="12" customHeight="1">
      <c r="B78" s="21"/>
      <c r="C78" s="32" t="s">
        <v>94</v>
      </c>
      <c r="D78" s="22"/>
      <c r="E78" s="22"/>
      <c r="F78" s="22"/>
      <c r="G78" s="22"/>
      <c r="H78" s="22"/>
      <c r="I78" s="137"/>
      <c r="J78" s="22"/>
      <c r="K78" s="22"/>
      <c r="L78" s="20"/>
    </row>
    <row r="79" s="1" customFormat="1" ht="16.5" customHeight="1">
      <c r="B79" s="38"/>
      <c r="C79" s="39"/>
      <c r="D79" s="39"/>
      <c r="E79" s="174" t="s">
        <v>95</v>
      </c>
      <c r="F79" s="39"/>
      <c r="G79" s="39"/>
      <c r="H79" s="39"/>
      <c r="I79" s="145"/>
      <c r="J79" s="39"/>
      <c r="K79" s="39"/>
      <c r="L79" s="43"/>
    </row>
    <row r="80" s="1" customFormat="1" ht="12" customHeight="1">
      <c r="B80" s="38"/>
      <c r="C80" s="32" t="s">
        <v>96</v>
      </c>
      <c r="D80" s="39"/>
      <c r="E80" s="39"/>
      <c r="F80" s="39"/>
      <c r="G80" s="39"/>
      <c r="H80" s="39"/>
      <c r="I80" s="145"/>
      <c r="J80" s="39"/>
      <c r="K80" s="39"/>
      <c r="L80" s="43"/>
    </row>
    <row r="81" s="1" customFormat="1" ht="16.5" customHeight="1">
      <c r="B81" s="38"/>
      <c r="C81" s="39"/>
      <c r="D81" s="39"/>
      <c r="E81" s="68" t="str">
        <f>E11</f>
        <v>SO 101.2 - Dopravní značení</v>
      </c>
      <c r="F81" s="39"/>
      <c r="G81" s="39"/>
      <c r="H81" s="39"/>
      <c r="I81" s="145"/>
      <c r="J81" s="39"/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2" customHeight="1">
      <c r="B83" s="38"/>
      <c r="C83" s="32" t="s">
        <v>21</v>
      </c>
      <c r="D83" s="39"/>
      <c r="E83" s="39"/>
      <c r="F83" s="27" t="str">
        <f>F14</f>
        <v>katastr Vrbice nad Odrou</v>
      </c>
      <c r="G83" s="39"/>
      <c r="H83" s="39"/>
      <c r="I83" s="147" t="s">
        <v>23</v>
      </c>
      <c r="J83" s="71" t="str">
        <f>IF(J14="","",J14)</f>
        <v>6. 3. 2019</v>
      </c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5"/>
      <c r="J84" s="39"/>
      <c r="K84" s="39"/>
      <c r="L84" s="43"/>
    </row>
    <row r="85" s="1" customFormat="1" ht="43.05" customHeight="1">
      <c r="B85" s="38"/>
      <c r="C85" s="32" t="s">
        <v>25</v>
      </c>
      <c r="D85" s="39"/>
      <c r="E85" s="39"/>
      <c r="F85" s="27" t="str">
        <f>E17</f>
        <v>Město Bohumín, Masarykova 158, 735 81 Bohumín</v>
      </c>
      <c r="G85" s="39"/>
      <c r="H85" s="39"/>
      <c r="I85" s="147" t="s">
        <v>31</v>
      </c>
      <c r="J85" s="36" t="str">
        <f>E23</f>
        <v>HaskoningDHV Czech Republic, spol. s r.o.</v>
      </c>
      <c r="K85" s="39"/>
      <c r="L85" s="43"/>
    </row>
    <row r="86" s="1" customFormat="1" ht="15.15" customHeight="1">
      <c r="B86" s="38"/>
      <c r="C86" s="32" t="s">
        <v>29</v>
      </c>
      <c r="D86" s="39"/>
      <c r="E86" s="39"/>
      <c r="F86" s="27" t="str">
        <f>IF(E20="","",E20)</f>
        <v>Vyplň údaj</v>
      </c>
      <c r="G86" s="39"/>
      <c r="H86" s="39"/>
      <c r="I86" s="147" t="s">
        <v>34</v>
      </c>
      <c r="J86" s="36" t="str">
        <f>E26</f>
        <v xml:space="preserve"> </v>
      </c>
      <c r="K86" s="39"/>
      <c r="L86" s="43"/>
    </row>
    <row r="87" s="1" customFormat="1" ht="10.32" customHeight="1">
      <c r="B87" s="38"/>
      <c r="C87" s="39"/>
      <c r="D87" s="39"/>
      <c r="E87" s="39"/>
      <c r="F87" s="39"/>
      <c r="G87" s="39"/>
      <c r="H87" s="39"/>
      <c r="I87" s="145"/>
      <c r="J87" s="39"/>
      <c r="K87" s="39"/>
      <c r="L87" s="43"/>
    </row>
    <row r="88" s="10" customFormat="1" ht="29.28" customHeight="1">
      <c r="B88" s="193"/>
      <c r="C88" s="194" t="s">
        <v>110</v>
      </c>
      <c r="D88" s="195" t="s">
        <v>57</v>
      </c>
      <c r="E88" s="195" t="s">
        <v>53</v>
      </c>
      <c r="F88" s="195" t="s">
        <v>54</v>
      </c>
      <c r="G88" s="195" t="s">
        <v>111</v>
      </c>
      <c r="H88" s="195" t="s">
        <v>112</v>
      </c>
      <c r="I88" s="196" t="s">
        <v>113</v>
      </c>
      <c r="J88" s="195" t="s">
        <v>100</v>
      </c>
      <c r="K88" s="197" t="s">
        <v>114</v>
      </c>
      <c r="L88" s="198"/>
      <c r="M88" s="91" t="s">
        <v>19</v>
      </c>
      <c r="N88" s="92" t="s">
        <v>42</v>
      </c>
      <c r="O88" s="92" t="s">
        <v>115</v>
      </c>
      <c r="P88" s="92" t="s">
        <v>116</v>
      </c>
      <c r="Q88" s="92" t="s">
        <v>117</v>
      </c>
      <c r="R88" s="92" t="s">
        <v>118</v>
      </c>
      <c r="S88" s="92" t="s">
        <v>119</v>
      </c>
      <c r="T88" s="93" t="s">
        <v>120</v>
      </c>
    </row>
    <row r="89" s="1" customFormat="1" ht="22.8" customHeight="1">
      <c r="B89" s="38"/>
      <c r="C89" s="98" t="s">
        <v>121</v>
      </c>
      <c r="D89" s="39"/>
      <c r="E89" s="39"/>
      <c r="F89" s="39"/>
      <c r="G89" s="39"/>
      <c r="H89" s="39"/>
      <c r="I89" s="145"/>
      <c r="J89" s="199">
        <f>BK89</f>
        <v>0</v>
      </c>
      <c r="K89" s="39"/>
      <c r="L89" s="43"/>
      <c r="M89" s="94"/>
      <c r="N89" s="95"/>
      <c r="O89" s="95"/>
      <c r="P89" s="200">
        <f>P90</f>
        <v>0</v>
      </c>
      <c r="Q89" s="95"/>
      <c r="R89" s="200">
        <f>R90</f>
        <v>11.422460339999999</v>
      </c>
      <c r="S89" s="95"/>
      <c r="T89" s="201">
        <f>T90</f>
        <v>0</v>
      </c>
      <c r="AT89" s="17" t="s">
        <v>71</v>
      </c>
      <c r="AU89" s="17" t="s">
        <v>101</v>
      </c>
      <c r="BK89" s="202">
        <f>BK90</f>
        <v>0</v>
      </c>
    </row>
    <row r="90" s="11" customFormat="1" ht="25.92" customHeight="1">
      <c r="B90" s="203"/>
      <c r="C90" s="204"/>
      <c r="D90" s="205" t="s">
        <v>71</v>
      </c>
      <c r="E90" s="206" t="s">
        <v>122</v>
      </c>
      <c r="F90" s="206" t="s">
        <v>123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P91+P112+P115</f>
        <v>0</v>
      </c>
      <c r="Q90" s="211"/>
      <c r="R90" s="212">
        <f>R91+R112+R115</f>
        <v>11.422460339999999</v>
      </c>
      <c r="S90" s="211"/>
      <c r="T90" s="213">
        <f>T91+T112+T115</f>
        <v>0</v>
      </c>
      <c r="AR90" s="214" t="s">
        <v>79</v>
      </c>
      <c r="AT90" s="215" t="s">
        <v>71</v>
      </c>
      <c r="AU90" s="215" t="s">
        <v>72</v>
      </c>
      <c r="AY90" s="214" t="s">
        <v>124</v>
      </c>
      <c r="BK90" s="216">
        <f>BK91+BK112+BK115</f>
        <v>0</v>
      </c>
    </row>
    <row r="91" s="11" customFormat="1" ht="22.8" customHeight="1">
      <c r="B91" s="203"/>
      <c r="C91" s="204"/>
      <c r="D91" s="205" t="s">
        <v>71</v>
      </c>
      <c r="E91" s="217" t="s">
        <v>79</v>
      </c>
      <c r="F91" s="217" t="s">
        <v>175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SUM(P92:P111)</f>
        <v>0</v>
      </c>
      <c r="Q91" s="211"/>
      <c r="R91" s="212">
        <f>SUM(R92:R111)</f>
        <v>0</v>
      </c>
      <c r="S91" s="211"/>
      <c r="T91" s="213">
        <f>SUM(T92:T111)</f>
        <v>0</v>
      </c>
      <c r="AR91" s="214" t="s">
        <v>79</v>
      </c>
      <c r="AT91" s="215" t="s">
        <v>71</v>
      </c>
      <c r="AU91" s="215" t="s">
        <v>79</v>
      </c>
      <c r="AY91" s="214" t="s">
        <v>124</v>
      </c>
      <c r="BK91" s="216">
        <f>SUM(BK92:BK111)</f>
        <v>0</v>
      </c>
    </row>
    <row r="92" s="1" customFormat="1" ht="48" customHeight="1">
      <c r="B92" s="38"/>
      <c r="C92" s="219" t="s">
        <v>79</v>
      </c>
      <c r="D92" s="219" t="s">
        <v>127</v>
      </c>
      <c r="E92" s="220" t="s">
        <v>359</v>
      </c>
      <c r="F92" s="221" t="s">
        <v>360</v>
      </c>
      <c r="G92" s="222" t="s">
        <v>130</v>
      </c>
      <c r="H92" s="223">
        <v>4.5010000000000003</v>
      </c>
      <c r="I92" s="224"/>
      <c r="J92" s="225">
        <f>ROUND(I92*H92,2)</f>
        <v>0</v>
      </c>
      <c r="K92" s="221" t="s">
        <v>131</v>
      </c>
      <c r="L92" s="43"/>
      <c r="M92" s="226" t="s">
        <v>19</v>
      </c>
      <c r="N92" s="227" t="s">
        <v>43</v>
      </c>
      <c r="O92" s="83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30" t="s">
        <v>132</v>
      </c>
      <c r="AT92" s="230" t="s">
        <v>127</v>
      </c>
      <c r="AU92" s="230" t="s">
        <v>81</v>
      </c>
      <c r="AY92" s="17" t="s">
        <v>124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7" t="s">
        <v>79</v>
      </c>
      <c r="BK92" s="231">
        <f>ROUND(I92*H92,2)</f>
        <v>0</v>
      </c>
      <c r="BL92" s="17" t="s">
        <v>132</v>
      </c>
      <c r="BM92" s="230" t="s">
        <v>361</v>
      </c>
    </row>
    <row r="93" s="1" customFormat="1">
      <c r="B93" s="38"/>
      <c r="C93" s="39"/>
      <c r="D93" s="232" t="s">
        <v>134</v>
      </c>
      <c r="E93" s="39"/>
      <c r="F93" s="233" t="s">
        <v>179</v>
      </c>
      <c r="G93" s="39"/>
      <c r="H93" s="39"/>
      <c r="I93" s="145"/>
      <c r="J93" s="39"/>
      <c r="K93" s="39"/>
      <c r="L93" s="43"/>
      <c r="M93" s="234"/>
      <c r="N93" s="83"/>
      <c r="O93" s="83"/>
      <c r="P93" s="83"/>
      <c r="Q93" s="83"/>
      <c r="R93" s="83"/>
      <c r="S93" s="83"/>
      <c r="T93" s="84"/>
      <c r="AT93" s="17" t="s">
        <v>134</v>
      </c>
      <c r="AU93" s="17" t="s">
        <v>81</v>
      </c>
    </row>
    <row r="94" s="12" customFormat="1">
      <c r="B94" s="235"/>
      <c r="C94" s="236"/>
      <c r="D94" s="232" t="s">
        <v>136</v>
      </c>
      <c r="E94" s="237" t="s">
        <v>19</v>
      </c>
      <c r="F94" s="238" t="s">
        <v>362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136</v>
      </c>
      <c r="AU94" s="244" t="s">
        <v>81</v>
      </c>
      <c r="AV94" s="12" t="s">
        <v>79</v>
      </c>
      <c r="AW94" s="12" t="s">
        <v>33</v>
      </c>
      <c r="AX94" s="12" t="s">
        <v>72</v>
      </c>
      <c r="AY94" s="244" t="s">
        <v>124</v>
      </c>
    </row>
    <row r="95" s="13" customFormat="1">
      <c r="B95" s="245"/>
      <c r="C95" s="246"/>
      <c r="D95" s="232" t="s">
        <v>136</v>
      </c>
      <c r="E95" s="247" t="s">
        <v>19</v>
      </c>
      <c r="F95" s="248" t="s">
        <v>363</v>
      </c>
      <c r="G95" s="246"/>
      <c r="H95" s="249">
        <v>0.56299999999999994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136</v>
      </c>
      <c r="AU95" s="255" t="s">
        <v>81</v>
      </c>
      <c r="AV95" s="13" t="s">
        <v>81</v>
      </c>
      <c r="AW95" s="13" t="s">
        <v>33</v>
      </c>
      <c r="AX95" s="13" t="s">
        <v>72</v>
      </c>
      <c r="AY95" s="255" t="s">
        <v>124</v>
      </c>
    </row>
    <row r="96" s="12" customFormat="1">
      <c r="B96" s="235"/>
      <c r="C96" s="236"/>
      <c r="D96" s="232" t="s">
        <v>136</v>
      </c>
      <c r="E96" s="237" t="s">
        <v>19</v>
      </c>
      <c r="F96" s="238" t="s">
        <v>364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136</v>
      </c>
      <c r="AU96" s="244" t="s">
        <v>81</v>
      </c>
      <c r="AV96" s="12" t="s">
        <v>79</v>
      </c>
      <c r="AW96" s="12" t="s">
        <v>33</v>
      </c>
      <c r="AX96" s="12" t="s">
        <v>72</v>
      </c>
      <c r="AY96" s="244" t="s">
        <v>124</v>
      </c>
    </row>
    <row r="97" s="13" customFormat="1">
      <c r="B97" s="245"/>
      <c r="C97" s="246"/>
      <c r="D97" s="232" t="s">
        <v>136</v>
      </c>
      <c r="E97" s="247" t="s">
        <v>19</v>
      </c>
      <c r="F97" s="248" t="s">
        <v>365</v>
      </c>
      <c r="G97" s="246"/>
      <c r="H97" s="249">
        <v>2.25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136</v>
      </c>
      <c r="AU97" s="255" t="s">
        <v>81</v>
      </c>
      <c r="AV97" s="13" t="s">
        <v>81</v>
      </c>
      <c r="AW97" s="13" t="s">
        <v>33</v>
      </c>
      <c r="AX97" s="13" t="s">
        <v>72</v>
      </c>
      <c r="AY97" s="255" t="s">
        <v>124</v>
      </c>
    </row>
    <row r="98" s="12" customFormat="1">
      <c r="B98" s="235"/>
      <c r="C98" s="236"/>
      <c r="D98" s="232" t="s">
        <v>136</v>
      </c>
      <c r="E98" s="237" t="s">
        <v>19</v>
      </c>
      <c r="F98" s="238" t="s">
        <v>366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136</v>
      </c>
      <c r="AU98" s="244" t="s">
        <v>81</v>
      </c>
      <c r="AV98" s="12" t="s">
        <v>79</v>
      </c>
      <c r="AW98" s="12" t="s">
        <v>33</v>
      </c>
      <c r="AX98" s="12" t="s">
        <v>72</v>
      </c>
      <c r="AY98" s="244" t="s">
        <v>124</v>
      </c>
    </row>
    <row r="99" s="13" customFormat="1">
      <c r="B99" s="245"/>
      <c r="C99" s="246"/>
      <c r="D99" s="232" t="s">
        <v>136</v>
      </c>
      <c r="E99" s="247" t="s">
        <v>19</v>
      </c>
      <c r="F99" s="248" t="s">
        <v>363</v>
      </c>
      <c r="G99" s="246"/>
      <c r="H99" s="249">
        <v>0.56299999999999994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136</v>
      </c>
      <c r="AU99" s="255" t="s">
        <v>81</v>
      </c>
      <c r="AV99" s="13" t="s">
        <v>81</v>
      </c>
      <c r="AW99" s="13" t="s">
        <v>33</v>
      </c>
      <c r="AX99" s="13" t="s">
        <v>72</v>
      </c>
      <c r="AY99" s="255" t="s">
        <v>124</v>
      </c>
    </row>
    <row r="100" s="12" customFormat="1">
      <c r="B100" s="235"/>
      <c r="C100" s="236"/>
      <c r="D100" s="232" t="s">
        <v>136</v>
      </c>
      <c r="E100" s="237" t="s">
        <v>19</v>
      </c>
      <c r="F100" s="238" t="s">
        <v>367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AT100" s="244" t="s">
        <v>136</v>
      </c>
      <c r="AU100" s="244" t="s">
        <v>81</v>
      </c>
      <c r="AV100" s="12" t="s">
        <v>79</v>
      </c>
      <c r="AW100" s="12" t="s">
        <v>33</v>
      </c>
      <c r="AX100" s="12" t="s">
        <v>72</v>
      </c>
      <c r="AY100" s="244" t="s">
        <v>124</v>
      </c>
    </row>
    <row r="101" s="13" customFormat="1">
      <c r="B101" s="245"/>
      <c r="C101" s="246"/>
      <c r="D101" s="232" t="s">
        <v>136</v>
      </c>
      <c r="E101" s="247" t="s">
        <v>19</v>
      </c>
      <c r="F101" s="248" t="s">
        <v>368</v>
      </c>
      <c r="G101" s="246"/>
      <c r="H101" s="249">
        <v>1.125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136</v>
      </c>
      <c r="AU101" s="255" t="s">
        <v>81</v>
      </c>
      <c r="AV101" s="13" t="s">
        <v>81</v>
      </c>
      <c r="AW101" s="13" t="s">
        <v>33</v>
      </c>
      <c r="AX101" s="13" t="s">
        <v>72</v>
      </c>
      <c r="AY101" s="255" t="s">
        <v>124</v>
      </c>
    </row>
    <row r="102" s="14" customFormat="1">
      <c r="B102" s="266"/>
      <c r="C102" s="267"/>
      <c r="D102" s="232" t="s">
        <v>136</v>
      </c>
      <c r="E102" s="268" t="s">
        <v>19</v>
      </c>
      <c r="F102" s="269" t="s">
        <v>201</v>
      </c>
      <c r="G102" s="267"/>
      <c r="H102" s="270">
        <v>4.5010000000000003</v>
      </c>
      <c r="I102" s="271"/>
      <c r="J102" s="267"/>
      <c r="K102" s="267"/>
      <c r="L102" s="272"/>
      <c r="M102" s="273"/>
      <c r="N102" s="274"/>
      <c r="O102" s="274"/>
      <c r="P102" s="274"/>
      <c r="Q102" s="274"/>
      <c r="R102" s="274"/>
      <c r="S102" s="274"/>
      <c r="T102" s="275"/>
      <c r="AT102" s="276" t="s">
        <v>136</v>
      </c>
      <c r="AU102" s="276" t="s">
        <v>81</v>
      </c>
      <c r="AV102" s="14" t="s">
        <v>132</v>
      </c>
      <c r="AW102" s="14" t="s">
        <v>33</v>
      </c>
      <c r="AX102" s="14" t="s">
        <v>79</v>
      </c>
      <c r="AY102" s="276" t="s">
        <v>124</v>
      </c>
    </row>
    <row r="103" s="1" customFormat="1" ht="48" customHeight="1">
      <c r="B103" s="38"/>
      <c r="C103" s="219" t="s">
        <v>81</v>
      </c>
      <c r="D103" s="219" t="s">
        <v>127</v>
      </c>
      <c r="E103" s="220" t="s">
        <v>369</v>
      </c>
      <c r="F103" s="221" t="s">
        <v>370</v>
      </c>
      <c r="G103" s="222" t="s">
        <v>130</v>
      </c>
      <c r="H103" s="223">
        <v>1.3500000000000001</v>
      </c>
      <c r="I103" s="224"/>
      <c r="J103" s="225">
        <f>ROUND(I103*H103,2)</f>
        <v>0</v>
      </c>
      <c r="K103" s="221" t="s">
        <v>131</v>
      </c>
      <c r="L103" s="43"/>
      <c r="M103" s="226" t="s">
        <v>19</v>
      </c>
      <c r="N103" s="227" t="s">
        <v>43</v>
      </c>
      <c r="O103" s="83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30" t="s">
        <v>132</v>
      </c>
      <c r="AT103" s="230" t="s">
        <v>127</v>
      </c>
      <c r="AU103" s="230" t="s">
        <v>81</v>
      </c>
      <c r="AY103" s="17" t="s">
        <v>124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7" t="s">
        <v>79</v>
      </c>
      <c r="BK103" s="231">
        <f>ROUND(I103*H103,2)</f>
        <v>0</v>
      </c>
      <c r="BL103" s="17" t="s">
        <v>132</v>
      </c>
      <c r="BM103" s="230" t="s">
        <v>371</v>
      </c>
    </row>
    <row r="104" s="1" customFormat="1">
      <c r="B104" s="38"/>
      <c r="C104" s="39"/>
      <c r="D104" s="232" t="s">
        <v>134</v>
      </c>
      <c r="E104" s="39"/>
      <c r="F104" s="233" t="s">
        <v>206</v>
      </c>
      <c r="G104" s="39"/>
      <c r="H104" s="39"/>
      <c r="I104" s="145"/>
      <c r="J104" s="39"/>
      <c r="K104" s="39"/>
      <c r="L104" s="43"/>
      <c r="M104" s="234"/>
      <c r="N104" s="83"/>
      <c r="O104" s="83"/>
      <c r="P104" s="83"/>
      <c r="Q104" s="83"/>
      <c r="R104" s="83"/>
      <c r="S104" s="83"/>
      <c r="T104" s="84"/>
      <c r="AT104" s="17" t="s">
        <v>134</v>
      </c>
      <c r="AU104" s="17" t="s">
        <v>81</v>
      </c>
    </row>
    <row r="105" s="13" customFormat="1">
      <c r="B105" s="245"/>
      <c r="C105" s="246"/>
      <c r="D105" s="232" t="s">
        <v>136</v>
      </c>
      <c r="E105" s="246"/>
      <c r="F105" s="248" t="s">
        <v>372</v>
      </c>
      <c r="G105" s="246"/>
      <c r="H105" s="249">
        <v>1.3500000000000001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136</v>
      </c>
      <c r="AU105" s="255" t="s">
        <v>81</v>
      </c>
      <c r="AV105" s="13" t="s">
        <v>81</v>
      </c>
      <c r="AW105" s="13" t="s">
        <v>4</v>
      </c>
      <c r="AX105" s="13" t="s">
        <v>79</v>
      </c>
      <c r="AY105" s="255" t="s">
        <v>124</v>
      </c>
    </row>
    <row r="106" s="1" customFormat="1" ht="60" customHeight="1">
      <c r="B106" s="38"/>
      <c r="C106" s="219" t="s">
        <v>145</v>
      </c>
      <c r="D106" s="219" t="s">
        <v>127</v>
      </c>
      <c r="E106" s="220" t="s">
        <v>146</v>
      </c>
      <c r="F106" s="221" t="s">
        <v>147</v>
      </c>
      <c r="G106" s="222" t="s">
        <v>130</v>
      </c>
      <c r="H106" s="223">
        <v>4.5010000000000003</v>
      </c>
      <c r="I106" s="224"/>
      <c r="J106" s="225">
        <f>ROUND(I106*H106,2)</f>
        <v>0</v>
      </c>
      <c r="K106" s="221" t="s">
        <v>131</v>
      </c>
      <c r="L106" s="43"/>
      <c r="M106" s="226" t="s">
        <v>19</v>
      </c>
      <c r="N106" s="227" t="s">
        <v>43</v>
      </c>
      <c r="O106" s="83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30" t="s">
        <v>132</v>
      </c>
      <c r="AT106" s="230" t="s">
        <v>127</v>
      </c>
      <c r="AU106" s="230" t="s">
        <v>81</v>
      </c>
      <c r="AY106" s="17" t="s">
        <v>124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7" t="s">
        <v>79</v>
      </c>
      <c r="BK106" s="231">
        <f>ROUND(I106*H106,2)</f>
        <v>0</v>
      </c>
      <c r="BL106" s="17" t="s">
        <v>132</v>
      </c>
      <c r="BM106" s="230" t="s">
        <v>373</v>
      </c>
    </row>
    <row r="107" s="1" customFormat="1" ht="36" customHeight="1">
      <c r="B107" s="38"/>
      <c r="C107" s="219" t="s">
        <v>132</v>
      </c>
      <c r="D107" s="219" t="s">
        <v>127</v>
      </c>
      <c r="E107" s="220" t="s">
        <v>374</v>
      </c>
      <c r="F107" s="221" t="s">
        <v>375</v>
      </c>
      <c r="G107" s="222" t="s">
        <v>130</v>
      </c>
      <c r="H107" s="223">
        <v>4.5010000000000003</v>
      </c>
      <c r="I107" s="224"/>
      <c r="J107" s="225">
        <f>ROUND(I107*H107,2)</f>
        <v>0</v>
      </c>
      <c r="K107" s="221" t="s">
        <v>131</v>
      </c>
      <c r="L107" s="43"/>
      <c r="M107" s="226" t="s">
        <v>19</v>
      </c>
      <c r="N107" s="227" t="s">
        <v>43</v>
      </c>
      <c r="O107" s="83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30" t="s">
        <v>132</v>
      </c>
      <c r="AT107" s="230" t="s">
        <v>127</v>
      </c>
      <c r="AU107" s="230" t="s">
        <v>81</v>
      </c>
      <c r="AY107" s="17" t="s">
        <v>124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7" t="s">
        <v>79</v>
      </c>
      <c r="BK107" s="231">
        <f>ROUND(I107*H107,2)</f>
        <v>0</v>
      </c>
      <c r="BL107" s="17" t="s">
        <v>132</v>
      </c>
      <c r="BM107" s="230" t="s">
        <v>376</v>
      </c>
    </row>
    <row r="108" s="1" customFormat="1" ht="36" customHeight="1">
      <c r="B108" s="38"/>
      <c r="C108" s="219" t="s">
        <v>153</v>
      </c>
      <c r="D108" s="219" t="s">
        <v>127</v>
      </c>
      <c r="E108" s="220" t="s">
        <v>210</v>
      </c>
      <c r="F108" s="221" t="s">
        <v>211</v>
      </c>
      <c r="G108" s="222" t="s">
        <v>130</v>
      </c>
      <c r="H108" s="223">
        <v>4.5010000000000003</v>
      </c>
      <c r="I108" s="224"/>
      <c r="J108" s="225">
        <f>ROUND(I108*H108,2)</f>
        <v>0</v>
      </c>
      <c r="K108" s="221" t="s">
        <v>131</v>
      </c>
      <c r="L108" s="43"/>
      <c r="M108" s="226" t="s">
        <v>19</v>
      </c>
      <c r="N108" s="227" t="s">
        <v>43</v>
      </c>
      <c r="O108" s="83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30" t="s">
        <v>132</v>
      </c>
      <c r="AT108" s="230" t="s">
        <v>127</v>
      </c>
      <c r="AU108" s="230" t="s">
        <v>81</v>
      </c>
      <c r="AY108" s="17" t="s">
        <v>124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7" t="s">
        <v>79</v>
      </c>
      <c r="BK108" s="231">
        <f>ROUND(I108*H108,2)</f>
        <v>0</v>
      </c>
      <c r="BL108" s="17" t="s">
        <v>132</v>
      </c>
      <c r="BM108" s="230" t="s">
        <v>377</v>
      </c>
    </row>
    <row r="109" s="1" customFormat="1" ht="16.5" customHeight="1">
      <c r="B109" s="38"/>
      <c r="C109" s="219" t="s">
        <v>159</v>
      </c>
      <c r="D109" s="219" t="s">
        <v>127</v>
      </c>
      <c r="E109" s="220" t="s">
        <v>150</v>
      </c>
      <c r="F109" s="221" t="s">
        <v>151</v>
      </c>
      <c r="G109" s="222" t="s">
        <v>130</v>
      </c>
      <c r="H109" s="223">
        <v>4.5010000000000003</v>
      </c>
      <c r="I109" s="224"/>
      <c r="J109" s="225">
        <f>ROUND(I109*H109,2)</f>
        <v>0</v>
      </c>
      <c r="K109" s="221" t="s">
        <v>131</v>
      </c>
      <c r="L109" s="43"/>
      <c r="M109" s="226" t="s">
        <v>19</v>
      </c>
      <c r="N109" s="227" t="s">
        <v>43</v>
      </c>
      <c r="O109" s="83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30" t="s">
        <v>132</v>
      </c>
      <c r="AT109" s="230" t="s">
        <v>127</v>
      </c>
      <c r="AU109" s="230" t="s">
        <v>81</v>
      </c>
      <c r="AY109" s="17" t="s">
        <v>124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7" t="s">
        <v>79</v>
      </c>
      <c r="BK109" s="231">
        <f>ROUND(I109*H109,2)</f>
        <v>0</v>
      </c>
      <c r="BL109" s="17" t="s">
        <v>132</v>
      </c>
      <c r="BM109" s="230" t="s">
        <v>378</v>
      </c>
    </row>
    <row r="110" s="1" customFormat="1" ht="36" customHeight="1">
      <c r="B110" s="38"/>
      <c r="C110" s="219" t="s">
        <v>168</v>
      </c>
      <c r="D110" s="219" t="s">
        <v>127</v>
      </c>
      <c r="E110" s="220" t="s">
        <v>154</v>
      </c>
      <c r="F110" s="221" t="s">
        <v>155</v>
      </c>
      <c r="G110" s="222" t="s">
        <v>156</v>
      </c>
      <c r="H110" s="223">
        <v>8.327</v>
      </c>
      <c r="I110" s="224"/>
      <c r="J110" s="225">
        <f>ROUND(I110*H110,2)</f>
        <v>0</v>
      </c>
      <c r="K110" s="221" t="s">
        <v>131</v>
      </c>
      <c r="L110" s="43"/>
      <c r="M110" s="226" t="s">
        <v>19</v>
      </c>
      <c r="N110" s="227" t="s">
        <v>43</v>
      </c>
      <c r="O110" s="83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30" t="s">
        <v>132</v>
      </c>
      <c r="AT110" s="230" t="s">
        <v>127</v>
      </c>
      <c r="AU110" s="230" t="s">
        <v>81</v>
      </c>
      <c r="AY110" s="17" t="s">
        <v>124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7" t="s">
        <v>79</v>
      </c>
      <c r="BK110" s="231">
        <f>ROUND(I110*H110,2)</f>
        <v>0</v>
      </c>
      <c r="BL110" s="17" t="s">
        <v>132</v>
      </c>
      <c r="BM110" s="230" t="s">
        <v>379</v>
      </c>
    </row>
    <row r="111" s="13" customFormat="1">
      <c r="B111" s="245"/>
      <c r="C111" s="246"/>
      <c r="D111" s="232" t="s">
        <v>136</v>
      </c>
      <c r="E111" s="247" t="s">
        <v>19</v>
      </c>
      <c r="F111" s="248" t="s">
        <v>380</v>
      </c>
      <c r="G111" s="246"/>
      <c r="H111" s="249">
        <v>8.327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AT111" s="255" t="s">
        <v>136</v>
      </c>
      <c r="AU111" s="255" t="s">
        <v>81</v>
      </c>
      <c r="AV111" s="13" t="s">
        <v>81</v>
      </c>
      <c r="AW111" s="13" t="s">
        <v>33</v>
      </c>
      <c r="AX111" s="13" t="s">
        <v>79</v>
      </c>
      <c r="AY111" s="255" t="s">
        <v>124</v>
      </c>
    </row>
    <row r="112" s="11" customFormat="1" ht="22.8" customHeight="1">
      <c r="B112" s="203"/>
      <c r="C112" s="204"/>
      <c r="D112" s="205" t="s">
        <v>71</v>
      </c>
      <c r="E112" s="217" t="s">
        <v>81</v>
      </c>
      <c r="F112" s="217" t="s">
        <v>381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SUM(P113:P114)</f>
        <v>0</v>
      </c>
      <c r="Q112" s="211"/>
      <c r="R112" s="212">
        <f>SUM(R113:R114)</f>
        <v>11.171139339999998</v>
      </c>
      <c r="S112" s="211"/>
      <c r="T112" s="213">
        <f>SUM(T113:T114)</f>
        <v>0</v>
      </c>
      <c r="AR112" s="214" t="s">
        <v>79</v>
      </c>
      <c r="AT112" s="215" t="s">
        <v>71</v>
      </c>
      <c r="AU112" s="215" t="s">
        <v>79</v>
      </c>
      <c r="AY112" s="214" t="s">
        <v>124</v>
      </c>
      <c r="BK112" s="216">
        <f>SUM(BK113:BK114)</f>
        <v>0</v>
      </c>
    </row>
    <row r="113" s="1" customFormat="1" ht="24" customHeight="1">
      <c r="B113" s="38"/>
      <c r="C113" s="219" t="s">
        <v>172</v>
      </c>
      <c r="D113" s="219" t="s">
        <v>127</v>
      </c>
      <c r="E113" s="220" t="s">
        <v>382</v>
      </c>
      <c r="F113" s="221" t="s">
        <v>383</v>
      </c>
      <c r="G113" s="222" t="s">
        <v>130</v>
      </c>
      <c r="H113" s="223">
        <v>4.9509999999999996</v>
      </c>
      <c r="I113" s="224"/>
      <c r="J113" s="225">
        <f>ROUND(I113*H113,2)</f>
        <v>0</v>
      </c>
      <c r="K113" s="221" t="s">
        <v>131</v>
      </c>
      <c r="L113" s="43"/>
      <c r="M113" s="226" t="s">
        <v>19</v>
      </c>
      <c r="N113" s="227" t="s">
        <v>43</v>
      </c>
      <c r="O113" s="83"/>
      <c r="P113" s="228">
        <f>O113*H113</f>
        <v>0</v>
      </c>
      <c r="Q113" s="228">
        <v>2.2563399999999998</v>
      </c>
      <c r="R113" s="228">
        <f>Q113*H113</f>
        <v>11.171139339999998</v>
      </c>
      <c r="S113" s="228">
        <v>0</v>
      </c>
      <c r="T113" s="229">
        <f>S113*H113</f>
        <v>0</v>
      </c>
      <c r="AR113" s="230" t="s">
        <v>132</v>
      </c>
      <c r="AT113" s="230" t="s">
        <v>127</v>
      </c>
      <c r="AU113" s="230" t="s">
        <v>81</v>
      </c>
      <c r="AY113" s="17" t="s">
        <v>124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7" t="s">
        <v>79</v>
      </c>
      <c r="BK113" s="231">
        <f>ROUND(I113*H113,2)</f>
        <v>0</v>
      </c>
      <c r="BL113" s="17" t="s">
        <v>132</v>
      </c>
      <c r="BM113" s="230" t="s">
        <v>384</v>
      </c>
    </row>
    <row r="114" s="13" customFormat="1">
      <c r="B114" s="245"/>
      <c r="C114" s="246"/>
      <c r="D114" s="232" t="s">
        <v>136</v>
      </c>
      <c r="E114" s="246"/>
      <c r="F114" s="248" t="s">
        <v>385</v>
      </c>
      <c r="G114" s="246"/>
      <c r="H114" s="249">
        <v>4.9509999999999996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136</v>
      </c>
      <c r="AU114" s="255" t="s">
        <v>81</v>
      </c>
      <c r="AV114" s="13" t="s">
        <v>81</v>
      </c>
      <c r="AW114" s="13" t="s">
        <v>4</v>
      </c>
      <c r="AX114" s="13" t="s">
        <v>79</v>
      </c>
      <c r="AY114" s="255" t="s">
        <v>124</v>
      </c>
    </row>
    <row r="115" s="11" customFormat="1" ht="22.8" customHeight="1">
      <c r="B115" s="203"/>
      <c r="C115" s="204"/>
      <c r="D115" s="205" t="s">
        <v>71</v>
      </c>
      <c r="E115" s="217" t="s">
        <v>182</v>
      </c>
      <c r="F115" s="217" t="s">
        <v>301</v>
      </c>
      <c r="G115" s="204"/>
      <c r="H115" s="204"/>
      <c r="I115" s="207"/>
      <c r="J115" s="218">
        <f>BK115</f>
        <v>0</v>
      </c>
      <c r="K115" s="204"/>
      <c r="L115" s="209"/>
      <c r="M115" s="210"/>
      <c r="N115" s="211"/>
      <c r="O115" s="211"/>
      <c r="P115" s="212">
        <f>SUM(P116:P155)</f>
        <v>0</v>
      </c>
      <c r="Q115" s="211"/>
      <c r="R115" s="212">
        <f>SUM(R116:R155)</f>
        <v>0.25132100000000002</v>
      </c>
      <c r="S115" s="211"/>
      <c r="T115" s="213">
        <f>SUM(T116:T155)</f>
        <v>0</v>
      </c>
      <c r="AR115" s="214" t="s">
        <v>79</v>
      </c>
      <c r="AT115" s="215" t="s">
        <v>71</v>
      </c>
      <c r="AU115" s="215" t="s">
        <v>79</v>
      </c>
      <c r="AY115" s="214" t="s">
        <v>124</v>
      </c>
      <c r="BK115" s="216">
        <f>SUM(BK116:BK155)</f>
        <v>0</v>
      </c>
    </row>
    <row r="116" s="1" customFormat="1" ht="16.5" customHeight="1">
      <c r="B116" s="38"/>
      <c r="C116" s="219" t="s">
        <v>182</v>
      </c>
      <c r="D116" s="219" t="s">
        <v>127</v>
      </c>
      <c r="E116" s="220" t="s">
        <v>386</v>
      </c>
      <c r="F116" s="221" t="s">
        <v>387</v>
      </c>
      <c r="G116" s="222" t="s">
        <v>388</v>
      </c>
      <c r="H116" s="223">
        <v>1</v>
      </c>
      <c r="I116" s="224"/>
      <c r="J116" s="225">
        <f>ROUND(I116*H116,2)</f>
        <v>0</v>
      </c>
      <c r="K116" s="221" t="s">
        <v>131</v>
      </c>
      <c r="L116" s="43"/>
      <c r="M116" s="226" t="s">
        <v>19</v>
      </c>
      <c r="N116" s="227" t="s">
        <v>43</v>
      </c>
      <c r="O116" s="83"/>
      <c r="P116" s="228">
        <f>O116*H116</f>
        <v>0</v>
      </c>
      <c r="Q116" s="228">
        <v>0.00089999999999999998</v>
      </c>
      <c r="R116" s="228">
        <f>Q116*H116</f>
        <v>0.00089999999999999998</v>
      </c>
      <c r="S116" s="228">
        <v>0</v>
      </c>
      <c r="T116" s="229">
        <f>S116*H116</f>
        <v>0</v>
      </c>
      <c r="AR116" s="230" t="s">
        <v>132</v>
      </c>
      <c r="AT116" s="230" t="s">
        <v>127</v>
      </c>
      <c r="AU116" s="230" t="s">
        <v>81</v>
      </c>
      <c r="AY116" s="17" t="s">
        <v>124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7" t="s">
        <v>79</v>
      </c>
      <c r="BK116" s="231">
        <f>ROUND(I116*H116,2)</f>
        <v>0</v>
      </c>
      <c r="BL116" s="17" t="s">
        <v>132</v>
      </c>
      <c r="BM116" s="230" t="s">
        <v>389</v>
      </c>
    </row>
    <row r="117" s="12" customFormat="1">
      <c r="B117" s="235"/>
      <c r="C117" s="236"/>
      <c r="D117" s="232" t="s">
        <v>136</v>
      </c>
      <c r="E117" s="237" t="s">
        <v>19</v>
      </c>
      <c r="F117" s="238" t="s">
        <v>390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136</v>
      </c>
      <c r="AU117" s="244" t="s">
        <v>81</v>
      </c>
      <c r="AV117" s="12" t="s">
        <v>79</v>
      </c>
      <c r="AW117" s="12" t="s">
        <v>33</v>
      </c>
      <c r="AX117" s="12" t="s">
        <v>72</v>
      </c>
      <c r="AY117" s="244" t="s">
        <v>124</v>
      </c>
    </row>
    <row r="118" s="13" customFormat="1">
      <c r="B118" s="245"/>
      <c r="C118" s="246"/>
      <c r="D118" s="232" t="s">
        <v>136</v>
      </c>
      <c r="E118" s="247" t="s">
        <v>19</v>
      </c>
      <c r="F118" s="248" t="s">
        <v>79</v>
      </c>
      <c r="G118" s="246"/>
      <c r="H118" s="249">
        <v>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136</v>
      </c>
      <c r="AU118" s="255" t="s">
        <v>81</v>
      </c>
      <c r="AV118" s="13" t="s">
        <v>81</v>
      </c>
      <c r="AW118" s="13" t="s">
        <v>33</v>
      </c>
      <c r="AX118" s="13" t="s">
        <v>79</v>
      </c>
      <c r="AY118" s="255" t="s">
        <v>124</v>
      </c>
    </row>
    <row r="119" s="1" customFormat="1" ht="24" customHeight="1">
      <c r="B119" s="38"/>
      <c r="C119" s="256" t="s">
        <v>186</v>
      </c>
      <c r="D119" s="256" t="s">
        <v>169</v>
      </c>
      <c r="E119" s="257" t="s">
        <v>391</v>
      </c>
      <c r="F119" s="258" t="s">
        <v>392</v>
      </c>
      <c r="G119" s="259" t="s">
        <v>388</v>
      </c>
      <c r="H119" s="260">
        <v>1</v>
      </c>
      <c r="I119" s="261"/>
      <c r="J119" s="262">
        <f>ROUND(I119*H119,2)</f>
        <v>0</v>
      </c>
      <c r="K119" s="258" t="s">
        <v>131</v>
      </c>
      <c r="L119" s="263"/>
      <c r="M119" s="264" t="s">
        <v>19</v>
      </c>
      <c r="N119" s="265" t="s">
        <v>43</v>
      </c>
      <c r="O119" s="83"/>
      <c r="P119" s="228">
        <f>O119*H119</f>
        <v>0</v>
      </c>
      <c r="Q119" s="228">
        <v>0.010999999999999999</v>
      </c>
      <c r="R119" s="228">
        <f>Q119*H119</f>
        <v>0.010999999999999999</v>
      </c>
      <c r="S119" s="228">
        <v>0</v>
      </c>
      <c r="T119" s="229">
        <f>S119*H119</f>
        <v>0</v>
      </c>
      <c r="AR119" s="230" t="s">
        <v>172</v>
      </c>
      <c r="AT119" s="230" t="s">
        <v>169</v>
      </c>
      <c r="AU119" s="230" t="s">
        <v>81</v>
      </c>
      <c r="AY119" s="17" t="s">
        <v>124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79</v>
      </c>
      <c r="BK119" s="231">
        <f>ROUND(I119*H119,2)</f>
        <v>0</v>
      </c>
      <c r="BL119" s="17" t="s">
        <v>132</v>
      </c>
      <c r="BM119" s="230" t="s">
        <v>393</v>
      </c>
    </row>
    <row r="120" s="1" customFormat="1" ht="16.5" customHeight="1">
      <c r="B120" s="38"/>
      <c r="C120" s="256" t="s">
        <v>192</v>
      </c>
      <c r="D120" s="256" t="s">
        <v>169</v>
      </c>
      <c r="E120" s="257" t="s">
        <v>394</v>
      </c>
      <c r="F120" s="258" t="s">
        <v>395</v>
      </c>
      <c r="G120" s="259" t="s">
        <v>388</v>
      </c>
      <c r="H120" s="260">
        <v>1</v>
      </c>
      <c r="I120" s="261"/>
      <c r="J120" s="262">
        <f>ROUND(I120*H120,2)</f>
        <v>0</v>
      </c>
      <c r="K120" s="258" t="s">
        <v>131</v>
      </c>
      <c r="L120" s="263"/>
      <c r="M120" s="264" t="s">
        <v>19</v>
      </c>
      <c r="N120" s="265" t="s">
        <v>43</v>
      </c>
      <c r="O120" s="83"/>
      <c r="P120" s="228">
        <f>O120*H120</f>
        <v>0</v>
      </c>
      <c r="Q120" s="228">
        <v>0.0023999999999999998</v>
      </c>
      <c r="R120" s="228">
        <f>Q120*H120</f>
        <v>0.0023999999999999998</v>
      </c>
      <c r="S120" s="228">
        <v>0</v>
      </c>
      <c r="T120" s="229">
        <f>S120*H120</f>
        <v>0</v>
      </c>
      <c r="AR120" s="230" t="s">
        <v>172</v>
      </c>
      <c r="AT120" s="230" t="s">
        <v>169</v>
      </c>
      <c r="AU120" s="230" t="s">
        <v>81</v>
      </c>
      <c r="AY120" s="17" t="s">
        <v>124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79</v>
      </c>
      <c r="BK120" s="231">
        <f>ROUND(I120*H120,2)</f>
        <v>0</v>
      </c>
      <c r="BL120" s="17" t="s">
        <v>132</v>
      </c>
      <c r="BM120" s="230" t="s">
        <v>396</v>
      </c>
    </row>
    <row r="121" s="1" customFormat="1" ht="24" customHeight="1">
      <c r="B121" s="38"/>
      <c r="C121" s="219" t="s">
        <v>202</v>
      </c>
      <c r="D121" s="219" t="s">
        <v>127</v>
      </c>
      <c r="E121" s="220" t="s">
        <v>397</v>
      </c>
      <c r="F121" s="221" t="s">
        <v>398</v>
      </c>
      <c r="G121" s="222" t="s">
        <v>388</v>
      </c>
      <c r="H121" s="223">
        <v>5</v>
      </c>
      <c r="I121" s="224"/>
      <c r="J121" s="225">
        <f>ROUND(I121*H121,2)</f>
        <v>0</v>
      </c>
      <c r="K121" s="221" t="s">
        <v>131</v>
      </c>
      <c r="L121" s="43"/>
      <c r="M121" s="226" t="s">
        <v>19</v>
      </c>
      <c r="N121" s="227" t="s">
        <v>43</v>
      </c>
      <c r="O121" s="83"/>
      <c r="P121" s="228">
        <f>O121*H121</f>
        <v>0</v>
      </c>
      <c r="Q121" s="228">
        <v>0.00069999999999999999</v>
      </c>
      <c r="R121" s="228">
        <f>Q121*H121</f>
        <v>0.0035000000000000001</v>
      </c>
      <c r="S121" s="228">
        <v>0</v>
      </c>
      <c r="T121" s="229">
        <f>S121*H121</f>
        <v>0</v>
      </c>
      <c r="AR121" s="230" t="s">
        <v>132</v>
      </c>
      <c r="AT121" s="230" t="s">
        <v>127</v>
      </c>
      <c r="AU121" s="230" t="s">
        <v>81</v>
      </c>
      <c r="AY121" s="17" t="s">
        <v>124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79</v>
      </c>
      <c r="BK121" s="231">
        <f>ROUND(I121*H121,2)</f>
        <v>0</v>
      </c>
      <c r="BL121" s="17" t="s">
        <v>132</v>
      </c>
      <c r="BM121" s="230" t="s">
        <v>399</v>
      </c>
    </row>
    <row r="122" s="1" customFormat="1">
      <c r="B122" s="38"/>
      <c r="C122" s="39"/>
      <c r="D122" s="232" t="s">
        <v>134</v>
      </c>
      <c r="E122" s="39"/>
      <c r="F122" s="233" t="s">
        <v>179</v>
      </c>
      <c r="G122" s="39"/>
      <c r="H122" s="39"/>
      <c r="I122" s="145"/>
      <c r="J122" s="39"/>
      <c r="K122" s="39"/>
      <c r="L122" s="43"/>
      <c r="M122" s="234"/>
      <c r="N122" s="83"/>
      <c r="O122" s="83"/>
      <c r="P122" s="83"/>
      <c r="Q122" s="83"/>
      <c r="R122" s="83"/>
      <c r="S122" s="83"/>
      <c r="T122" s="84"/>
      <c r="AT122" s="17" t="s">
        <v>134</v>
      </c>
      <c r="AU122" s="17" t="s">
        <v>81</v>
      </c>
    </row>
    <row r="123" s="1" customFormat="1" ht="24" customHeight="1">
      <c r="B123" s="38"/>
      <c r="C123" s="256" t="s">
        <v>204</v>
      </c>
      <c r="D123" s="256" t="s">
        <v>169</v>
      </c>
      <c r="E123" s="257" t="s">
        <v>400</v>
      </c>
      <c r="F123" s="258" t="s">
        <v>401</v>
      </c>
      <c r="G123" s="259" t="s">
        <v>388</v>
      </c>
      <c r="H123" s="260">
        <v>5</v>
      </c>
      <c r="I123" s="261"/>
      <c r="J123" s="262">
        <f>ROUND(I123*H123,2)</f>
        <v>0</v>
      </c>
      <c r="K123" s="258" t="s">
        <v>402</v>
      </c>
      <c r="L123" s="263"/>
      <c r="M123" s="264" t="s">
        <v>19</v>
      </c>
      <c r="N123" s="265" t="s">
        <v>43</v>
      </c>
      <c r="O123" s="83"/>
      <c r="P123" s="228">
        <f>O123*H123</f>
        <v>0</v>
      </c>
      <c r="Q123" s="228">
        <v>0.0040000000000000001</v>
      </c>
      <c r="R123" s="228">
        <f>Q123*H123</f>
        <v>0.02</v>
      </c>
      <c r="S123" s="228">
        <v>0</v>
      </c>
      <c r="T123" s="229">
        <f>S123*H123</f>
        <v>0</v>
      </c>
      <c r="AR123" s="230" t="s">
        <v>172</v>
      </c>
      <c r="AT123" s="230" t="s">
        <v>169</v>
      </c>
      <c r="AU123" s="230" t="s">
        <v>81</v>
      </c>
      <c r="AY123" s="17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79</v>
      </c>
      <c r="BK123" s="231">
        <f>ROUND(I123*H123,2)</f>
        <v>0</v>
      </c>
      <c r="BL123" s="17" t="s">
        <v>132</v>
      </c>
      <c r="BM123" s="230" t="s">
        <v>403</v>
      </c>
    </row>
    <row r="124" s="12" customFormat="1">
      <c r="B124" s="235"/>
      <c r="C124" s="236"/>
      <c r="D124" s="232" t="s">
        <v>136</v>
      </c>
      <c r="E124" s="237" t="s">
        <v>19</v>
      </c>
      <c r="F124" s="238" t="s">
        <v>404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136</v>
      </c>
      <c r="AU124" s="244" t="s">
        <v>81</v>
      </c>
      <c r="AV124" s="12" t="s">
        <v>79</v>
      </c>
      <c r="AW124" s="12" t="s">
        <v>33</v>
      </c>
      <c r="AX124" s="12" t="s">
        <v>72</v>
      </c>
      <c r="AY124" s="244" t="s">
        <v>124</v>
      </c>
    </row>
    <row r="125" s="13" customFormat="1">
      <c r="B125" s="245"/>
      <c r="C125" s="246"/>
      <c r="D125" s="232" t="s">
        <v>136</v>
      </c>
      <c r="E125" s="247" t="s">
        <v>19</v>
      </c>
      <c r="F125" s="248" t="s">
        <v>79</v>
      </c>
      <c r="G125" s="246"/>
      <c r="H125" s="249">
        <v>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136</v>
      </c>
      <c r="AU125" s="255" t="s">
        <v>81</v>
      </c>
      <c r="AV125" s="13" t="s">
        <v>81</v>
      </c>
      <c r="AW125" s="13" t="s">
        <v>33</v>
      </c>
      <c r="AX125" s="13" t="s">
        <v>72</v>
      </c>
      <c r="AY125" s="255" t="s">
        <v>124</v>
      </c>
    </row>
    <row r="126" s="12" customFormat="1">
      <c r="B126" s="235"/>
      <c r="C126" s="236"/>
      <c r="D126" s="232" t="s">
        <v>136</v>
      </c>
      <c r="E126" s="237" t="s">
        <v>19</v>
      </c>
      <c r="F126" s="238" t="s">
        <v>405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AT126" s="244" t="s">
        <v>136</v>
      </c>
      <c r="AU126" s="244" t="s">
        <v>81</v>
      </c>
      <c r="AV126" s="12" t="s">
        <v>79</v>
      </c>
      <c r="AW126" s="12" t="s">
        <v>33</v>
      </c>
      <c r="AX126" s="12" t="s">
        <v>72</v>
      </c>
      <c r="AY126" s="244" t="s">
        <v>124</v>
      </c>
    </row>
    <row r="127" s="13" customFormat="1">
      <c r="B127" s="245"/>
      <c r="C127" s="246"/>
      <c r="D127" s="232" t="s">
        <v>136</v>
      </c>
      <c r="E127" s="247" t="s">
        <v>19</v>
      </c>
      <c r="F127" s="248" t="s">
        <v>79</v>
      </c>
      <c r="G127" s="246"/>
      <c r="H127" s="249">
        <v>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136</v>
      </c>
      <c r="AU127" s="255" t="s">
        <v>81</v>
      </c>
      <c r="AV127" s="13" t="s">
        <v>81</v>
      </c>
      <c r="AW127" s="13" t="s">
        <v>33</v>
      </c>
      <c r="AX127" s="13" t="s">
        <v>72</v>
      </c>
      <c r="AY127" s="255" t="s">
        <v>124</v>
      </c>
    </row>
    <row r="128" s="12" customFormat="1">
      <c r="B128" s="235"/>
      <c r="C128" s="236"/>
      <c r="D128" s="232" t="s">
        <v>136</v>
      </c>
      <c r="E128" s="237" t="s">
        <v>19</v>
      </c>
      <c r="F128" s="238" t="s">
        <v>406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136</v>
      </c>
      <c r="AU128" s="244" t="s">
        <v>81</v>
      </c>
      <c r="AV128" s="12" t="s">
        <v>79</v>
      </c>
      <c r="AW128" s="12" t="s">
        <v>33</v>
      </c>
      <c r="AX128" s="12" t="s">
        <v>72</v>
      </c>
      <c r="AY128" s="244" t="s">
        <v>124</v>
      </c>
    </row>
    <row r="129" s="13" customFormat="1">
      <c r="B129" s="245"/>
      <c r="C129" s="246"/>
      <c r="D129" s="232" t="s">
        <v>136</v>
      </c>
      <c r="E129" s="247" t="s">
        <v>19</v>
      </c>
      <c r="F129" s="248" t="s">
        <v>79</v>
      </c>
      <c r="G129" s="246"/>
      <c r="H129" s="249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136</v>
      </c>
      <c r="AU129" s="255" t="s">
        <v>81</v>
      </c>
      <c r="AV129" s="13" t="s">
        <v>81</v>
      </c>
      <c r="AW129" s="13" t="s">
        <v>33</v>
      </c>
      <c r="AX129" s="13" t="s">
        <v>72</v>
      </c>
      <c r="AY129" s="255" t="s">
        <v>124</v>
      </c>
    </row>
    <row r="130" s="12" customFormat="1">
      <c r="B130" s="235"/>
      <c r="C130" s="236"/>
      <c r="D130" s="232" t="s">
        <v>136</v>
      </c>
      <c r="E130" s="237" t="s">
        <v>19</v>
      </c>
      <c r="F130" s="238" t="s">
        <v>407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136</v>
      </c>
      <c r="AU130" s="244" t="s">
        <v>81</v>
      </c>
      <c r="AV130" s="12" t="s">
        <v>79</v>
      </c>
      <c r="AW130" s="12" t="s">
        <v>33</v>
      </c>
      <c r="AX130" s="12" t="s">
        <v>72</v>
      </c>
      <c r="AY130" s="244" t="s">
        <v>124</v>
      </c>
    </row>
    <row r="131" s="13" customFormat="1">
      <c r="B131" s="245"/>
      <c r="C131" s="246"/>
      <c r="D131" s="232" t="s">
        <v>136</v>
      </c>
      <c r="E131" s="247" t="s">
        <v>19</v>
      </c>
      <c r="F131" s="248" t="s">
        <v>79</v>
      </c>
      <c r="G131" s="246"/>
      <c r="H131" s="249">
        <v>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136</v>
      </c>
      <c r="AU131" s="255" t="s">
        <v>81</v>
      </c>
      <c r="AV131" s="13" t="s">
        <v>81</v>
      </c>
      <c r="AW131" s="13" t="s">
        <v>33</v>
      </c>
      <c r="AX131" s="13" t="s">
        <v>72</v>
      </c>
      <c r="AY131" s="255" t="s">
        <v>124</v>
      </c>
    </row>
    <row r="132" s="12" customFormat="1">
      <c r="B132" s="235"/>
      <c r="C132" s="236"/>
      <c r="D132" s="232" t="s">
        <v>136</v>
      </c>
      <c r="E132" s="237" t="s">
        <v>19</v>
      </c>
      <c r="F132" s="238" t="s">
        <v>408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136</v>
      </c>
      <c r="AU132" s="244" t="s">
        <v>81</v>
      </c>
      <c r="AV132" s="12" t="s">
        <v>79</v>
      </c>
      <c r="AW132" s="12" t="s">
        <v>33</v>
      </c>
      <c r="AX132" s="12" t="s">
        <v>72</v>
      </c>
      <c r="AY132" s="244" t="s">
        <v>124</v>
      </c>
    </row>
    <row r="133" s="13" customFormat="1">
      <c r="B133" s="245"/>
      <c r="C133" s="246"/>
      <c r="D133" s="232" t="s">
        <v>136</v>
      </c>
      <c r="E133" s="247" t="s">
        <v>19</v>
      </c>
      <c r="F133" s="248" t="s">
        <v>79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136</v>
      </c>
      <c r="AU133" s="255" t="s">
        <v>81</v>
      </c>
      <c r="AV133" s="13" t="s">
        <v>81</v>
      </c>
      <c r="AW133" s="13" t="s">
        <v>33</v>
      </c>
      <c r="AX133" s="13" t="s">
        <v>72</v>
      </c>
      <c r="AY133" s="255" t="s">
        <v>124</v>
      </c>
    </row>
    <row r="134" s="14" customFormat="1">
      <c r="B134" s="266"/>
      <c r="C134" s="267"/>
      <c r="D134" s="232" t="s">
        <v>136</v>
      </c>
      <c r="E134" s="268" t="s">
        <v>19</v>
      </c>
      <c r="F134" s="269" t="s">
        <v>201</v>
      </c>
      <c r="G134" s="267"/>
      <c r="H134" s="270">
        <v>5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AT134" s="276" t="s">
        <v>136</v>
      </c>
      <c r="AU134" s="276" t="s">
        <v>81</v>
      </c>
      <c r="AV134" s="14" t="s">
        <v>132</v>
      </c>
      <c r="AW134" s="14" t="s">
        <v>33</v>
      </c>
      <c r="AX134" s="14" t="s">
        <v>79</v>
      </c>
      <c r="AY134" s="276" t="s">
        <v>124</v>
      </c>
    </row>
    <row r="135" s="1" customFormat="1" ht="24" customHeight="1">
      <c r="B135" s="38"/>
      <c r="C135" s="219" t="s">
        <v>208</v>
      </c>
      <c r="D135" s="219" t="s">
        <v>127</v>
      </c>
      <c r="E135" s="220" t="s">
        <v>409</v>
      </c>
      <c r="F135" s="221" t="s">
        <v>410</v>
      </c>
      <c r="G135" s="222" t="s">
        <v>388</v>
      </c>
      <c r="H135" s="223">
        <v>1</v>
      </c>
      <c r="I135" s="224"/>
      <c r="J135" s="225">
        <f>ROUND(I135*H135,2)</f>
        <v>0</v>
      </c>
      <c r="K135" s="221" t="s">
        <v>131</v>
      </c>
      <c r="L135" s="43"/>
      <c r="M135" s="226" t="s">
        <v>19</v>
      </c>
      <c r="N135" s="227" t="s">
        <v>43</v>
      </c>
      <c r="O135" s="83"/>
      <c r="P135" s="228">
        <f>O135*H135</f>
        <v>0</v>
      </c>
      <c r="Q135" s="228">
        <v>0.11241</v>
      </c>
      <c r="R135" s="228">
        <f>Q135*H135</f>
        <v>0.11241</v>
      </c>
      <c r="S135" s="228">
        <v>0</v>
      </c>
      <c r="T135" s="229">
        <f>S135*H135</f>
        <v>0</v>
      </c>
      <c r="AR135" s="230" t="s">
        <v>132</v>
      </c>
      <c r="AT135" s="230" t="s">
        <v>127</v>
      </c>
      <c r="AU135" s="230" t="s">
        <v>81</v>
      </c>
      <c r="AY135" s="17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79</v>
      </c>
      <c r="BK135" s="231">
        <f>ROUND(I135*H135,2)</f>
        <v>0</v>
      </c>
      <c r="BL135" s="17" t="s">
        <v>132</v>
      </c>
      <c r="BM135" s="230" t="s">
        <v>411</v>
      </c>
    </row>
    <row r="136" s="1" customFormat="1" ht="16.5" customHeight="1">
      <c r="B136" s="38"/>
      <c r="C136" s="256" t="s">
        <v>8</v>
      </c>
      <c r="D136" s="256" t="s">
        <v>169</v>
      </c>
      <c r="E136" s="257" t="s">
        <v>412</v>
      </c>
      <c r="F136" s="258" t="s">
        <v>413</v>
      </c>
      <c r="G136" s="259" t="s">
        <v>388</v>
      </c>
      <c r="H136" s="260">
        <v>1</v>
      </c>
      <c r="I136" s="261"/>
      <c r="J136" s="262">
        <f>ROUND(I136*H136,2)</f>
        <v>0</v>
      </c>
      <c r="K136" s="258" t="s">
        <v>131</v>
      </c>
      <c r="L136" s="263"/>
      <c r="M136" s="264" t="s">
        <v>19</v>
      </c>
      <c r="N136" s="265" t="s">
        <v>43</v>
      </c>
      <c r="O136" s="83"/>
      <c r="P136" s="228">
        <f>O136*H136</f>
        <v>0</v>
      </c>
      <c r="Q136" s="228">
        <v>0.0064999999999999997</v>
      </c>
      <c r="R136" s="228">
        <f>Q136*H136</f>
        <v>0.0064999999999999997</v>
      </c>
      <c r="S136" s="228">
        <v>0</v>
      </c>
      <c r="T136" s="229">
        <f>S136*H136</f>
        <v>0</v>
      </c>
      <c r="AR136" s="230" t="s">
        <v>172</v>
      </c>
      <c r="AT136" s="230" t="s">
        <v>169</v>
      </c>
      <c r="AU136" s="230" t="s">
        <v>81</v>
      </c>
      <c r="AY136" s="17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79</v>
      </c>
      <c r="BK136" s="231">
        <f>ROUND(I136*H136,2)</f>
        <v>0</v>
      </c>
      <c r="BL136" s="17" t="s">
        <v>132</v>
      </c>
      <c r="BM136" s="230" t="s">
        <v>414</v>
      </c>
    </row>
    <row r="137" s="1" customFormat="1" ht="16.5" customHeight="1">
      <c r="B137" s="38"/>
      <c r="C137" s="256" t="s">
        <v>213</v>
      </c>
      <c r="D137" s="256" t="s">
        <v>169</v>
      </c>
      <c r="E137" s="257" t="s">
        <v>415</v>
      </c>
      <c r="F137" s="258" t="s">
        <v>416</v>
      </c>
      <c r="G137" s="259" t="s">
        <v>388</v>
      </c>
      <c r="H137" s="260">
        <v>1</v>
      </c>
      <c r="I137" s="261"/>
      <c r="J137" s="262">
        <f>ROUND(I137*H137,2)</f>
        <v>0</v>
      </c>
      <c r="K137" s="258" t="s">
        <v>131</v>
      </c>
      <c r="L137" s="263"/>
      <c r="M137" s="264" t="s">
        <v>19</v>
      </c>
      <c r="N137" s="265" t="s">
        <v>43</v>
      </c>
      <c r="O137" s="83"/>
      <c r="P137" s="228">
        <f>O137*H137</f>
        <v>0</v>
      </c>
      <c r="Q137" s="228">
        <v>0.0033</v>
      </c>
      <c r="R137" s="228">
        <f>Q137*H137</f>
        <v>0.0033</v>
      </c>
      <c r="S137" s="228">
        <v>0</v>
      </c>
      <c r="T137" s="229">
        <f>S137*H137</f>
        <v>0</v>
      </c>
      <c r="AR137" s="230" t="s">
        <v>172</v>
      </c>
      <c r="AT137" s="230" t="s">
        <v>169</v>
      </c>
      <c r="AU137" s="230" t="s">
        <v>81</v>
      </c>
      <c r="AY137" s="17" t="s">
        <v>124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79</v>
      </c>
      <c r="BK137" s="231">
        <f>ROUND(I137*H137,2)</f>
        <v>0</v>
      </c>
      <c r="BL137" s="17" t="s">
        <v>132</v>
      </c>
      <c r="BM137" s="230" t="s">
        <v>417</v>
      </c>
    </row>
    <row r="138" s="1" customFormat="1" ht="16.5" customHeight="1">
      <c r="B138" s="38"/>
      <c r="C138" s="256" t="s">
        <v>215</v>
      </c>
      <c r="D138" s="256" t="s">
        <v>169</v>
      </c>
      <c r="E138" s="257" t="s">
        <v>418</v>
      </c>
      <c r="F138" s="258" t="s">
        <v>419</v>
      </c>
      <c r="G138" s="259" t="s">
        <v>388</v>
      </c>
      <c r="H138" s="260">
        <v>1</v>
      </c>
      <c r="I138" s="261"/>
      <c r="J138" s="262">
        <f>ROUND(I138*H138,2)</f>
        <v>0</v>
      </c>
      <c r="K138" s="258" t="s">
        <v>131</v>
      </c>
      <c r="L138" s="263"/>
      <c r="M138" s="264" t="s">
        <v>19</v>
      </c>
      <c r="N138" s="265" t="s">
        <v>43</v>
      </c>
      <c r="O138" s="83"/>
      <c r="P138" s="228">
        <f>O138*H138</f>
        <v>0</v>
      </c>
      <c r="Q138" s="228">
        <v>0.00014999999999999999</v>
      </c>
      <c r="R138" s="228">
        <f>Q138*H138</f>
        <v>0.00014999999999999999</v>
      </c>
      <c r="S138" s="228">
        <v>0</v>
      </c>
      <c r="T138" s="229">
        <f>S138*H138</f>
        <v>0</v>
      </c>
      <c r="AR138" s="230" t="s">
        <v>172</v>
      </c>
      <c r="AT138" s="230" t="s">
        <v>169</v>
      </c>
      <c r="AU138" s="230" t="s">
        <v>81</v>
      </c>
      <c r="AY138" s="17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79</v>
      </c>
      <c r="BK138" s="231">
        <f>ROUND(I138*H138,2)</f>
        <v>0</v>
      </c>
      <c r="BL138" s="17" t="s">
        <v>132</v>
      </c>
      <c r="BM138" s="230" t="s">
        <v>420</v>
      </c>
    </row>
    <row r="139" s="1" customFormat="1" ht="16.5" customHeight="1">
      <c r="B139" s="38"/>
      <c r="C139" s="256" t="s">
        <v>218</v>
      </c>
      <c r="D139" s="256" t="s">
        <v>169</v>
      </c>
      <c r="E139" s="257" t="s">
        <v>421</v>
      </c>
      <c r="F139" s="258" t="s">
        <v>422</v>
      </c>
      <c r="G139" s="259" t="s">
        <v>388</v>
      </c>
      <c r="H139" s="260">
        <v>2</v>
      </c>
      <c r="I139" s="261"/>
      <c r="J139" s="262">
        <f>ROUND(I139*H139,2)</f>
        <v>0</v>
      </c>
      <c r="K139" s="258" t="s">
        <v>131</v>
      </c>
      <c r="L139" s="263"/>
      <c r="M139" s="264" t="s">
        <v>19</v>
      </c>
      <c r="N139" s="265" t="s">
        <v>43</v>
      </c>
      <c r="O139" s="83"/>
      <c r="P139" s="228">
        <f>O139*H139</f>
        <v>0</v>
      </c>
      <c r="Q139" s="228">
        <v>0.00040000000000000002</v>
      </c>
      <c r="R139" s="228">
        <f>Q139*H139</f>
        <v>0.00080000000000000004</v>
      </c>
      <c r="S139" s="228">
        <v>0</v>
      </c>
      <c r="T139" s="229">
        <f>S139*H139</f>
        <v>0</v>
      </c>
      <c r="AR139" s="230" t="s">
        <v>172</v>
      </c>
      <c r="AT139" s="230" t="s">
        <v>169</v>
      </c>
      <c r="AU139" s="230" t="s">
        <v>81</v>
      </c>
      <c r="AY139" s="17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79</v>
      </c>
      <c r="BK139" s="231">
        <f>ROUND(I139*H139,2)</f>
        <v>0</v>
      </c>
      <c r="BL139" s="17" t="s">
        <v>132</v>
      </c>
      <c r="BM139" s="230" t="s">
        <v>423</v>
      </c>
    </row>
    <row r="140" s="13" customFormat="1">
      <c r="B140" s="245"/>
      <c r="C140" s="246"/>
      <c r="D140" s="232" t="s">
        <v>136</v>
      </c>
      <c r="E140" s="247" t="s">
        <v>19</v>
      </c>
      <c r="F140" s="248" t="s">
        <v>424</v>
      </c>
      <c r="G140" s="246"/>
      <c r="H140" s="249">
        <v>2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136</v>
      </c>
      <c r="AU140" s="255" t="s">
        <v>81</v>
      </c>
      <c r="AV140" s="13" t="s">
        <v>81</v>
      </c>
      <c r="AW140" s="13" t="s">
        <v>33</v>
      </c>
      <c r="AX140" s="13" t="s">
        <v>79</v>
      </c>
      <c r="AY140" s="255" t="s">
        <v>124</v>
      </c>
    </row>
    <row r="141" s="1" customFormat="1" ht="24" customHeight="1">
      <c r="B141" s="38"/>
      <c r="C141" s="219" t="s">
        <v>224</v>
      </c>
      <c r="D141" s="219" t="s">
        <v>127</v>
      </c>
      <c r="E141" s="220" t="s">
        <v>425</v>
      </c>
      <c r="F141" s="221" t="s">
        <v>426</v>
      </c>
      <c r="G141" s="222" t="s">
        <v>388</v>
      </c>
      <c r="H141" s="223">
        <v>5</v>
      </c>
      <c r="I141" s="224"/>
      <c r="J141" s="225">
        <f>ROUND(I141*H141,2)</f>
        <v>0</v>
      </c>
      <c r="K141" s="221" t="s">
        <v>131</v>
      </c>
      <c r="L141" s="43"/>
      <c r="M141" s="226" t="s">
        <v>19</v>
      </c>
      <c r="N141" s="227" t="s">
        <v>43</v>
      </c>
      <c r="O141" s="83"/>
      <c r="P141" s="228">
        <f>O141*H141</f>
        <v>0</v>
      </c>
      <c r="Q141" s="228">
        <v>0.0021900000000000001</v>
      </c>
      <c r="R141" s="228">
        <f>Q141*H141</f>
        <v>0.010950000000000001</v>
      </c>
      <c r="S141" s="228">
        <v>0</v>
      </c>
      <c r="T141" s="229">
        <f>S141*H141</f>
        <v>0</v>
      </c>
      <c r="AR141" s="230" t="s">
        <v>132</v>
      </c>
      <c r="AT141" s="230" t="s">
        <v>127</v>
      </c>
      <c r="AU141" s="230" t="s">
        <v>81</v>
      </c>
      <c r="AY141" s="17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79</v>
      </c>
      <c r="BK141" s="231">
        <f>ROUND(I141*H141,2)</f>
        <v>0</v>
      </c>
      <c r="BL141" s="17" t="s">
        <v>132</v>
      </c>
      <c r="BM141" s="230" t="s">
        <v>427</v>
      </c>
    </row>
    <row r="142" s="12" customFormat="1">
      <c r="B142" s="235"/>
      <c r="C142" s="236"/>
      <c r="D142" s="232" t="s">
        <v>136</v>
      </c>
      <c r="E142" s="237" t="s">
        <v>19</v>
      </c>
      <c r="F142" s="238" t="s">
        <v>428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136</v>
      </c>
      <c r="AU142" s="244" t="s">
        <v>81</v>
      </c>
      <c r="AV142" s="12" t="s">
        <v>79</v>
      </c>
      <c r="AW142" s="12" t="s">
        <v>33</v>
      </c>
      <c r="AX142" s="12" t="s">
        <v>72</v>
      </c>
      <c r="AY142" s="244" t="s">
        <v>124</v>
      </c>
    </row>
    <row r="143" s="13" customFormat="1">
      <c r="B143" s="245"/>
      <c r="C143" s="246"/>
      <c r="D143" s="232" t="s">
        <v>136</v>
      </c>
      <c r="E143" s="247" t="s">
        <v>19</v>
      </c>
      <c r="F143" s="248" t="s">
        <v>145</v>
      </c>
      <c r="G143" s="246"/>
      <c r="H143" s="249">
        <v>3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136</v>
      </c>
      <c r="AU143" s="255" t="s">
        <v>81</v>
      </c>
      <c r="AV143" s="13" t="s">
        <v>81</v>
      </c>
      <c r="AW143" s="13" t="s">
        <v>33</v>
      </c>
      <c r="AX143" s="13" t="s">
        <v>72</v>
      </c>
      <c r="AY143" s="255" t="s">
        <v>124</v>
      </c>
    </row>
    <row r="144" s="12" customFormat="1">
      <c r="B144" s="235"/>
      <c r="C144" s="236"/>
      <c r="D144" s="232" t="s">
        <v>136</v>
      </c>
      <c r="E144" s="237" t="s">
        <v>19</v>
      </c>
      <c r="F144" s="238" t="s">
        <v>429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136</v>
      </c>
      <c r="AU144" s="244" t="s">
        <v>81</v>
      </c>
      <c r="AV144" s="12" t="s">
        <v>79</v>
      </c>
      <c r="AW144" s="12" t="s">
        <v>33</v>
      </c>
      <c r="AX144" s="12" t="s">
        <v>72</v>
      </c>
      <c r="AY144" s="244" t="s">
        <v>124</v>
      </c>
    </row>
    <row r="145" s="13" customFormat="1">
      <c r="B145" s="245"/>
      <c r="C145" s="246"/>
      <c r="D145" s="232" t="s">
        <v>136</v>
      </c>
      <c r="E145" s="247" t="s">
        <v>19</v>
      </c>
      <c r="F145" s="248" t="s">
        <v>81</v>
      </c>
      <c r="G145" s="246"/>
      <c r="H145" s="249">
        <v>2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136</v>
      </c>
      <c r="AU145" s="255" t="s">
        <v>81</v>
      </c>
      <c r="AV145" s="13" t="s">
        <v>81</v>
      </c>
      <c r="AW145" s="13" t="s">
        <v>33</v>
      </c>
      <c r="AX145" s="13" t="s">
        <v>72</v>
      </c>
      <c r="AY145" s="255" t="s">
        <v>124</v>
      </c>
    </row>
    <row r="146" s="14" customFormat="1">
      <c r="B146" s="266"/>
      <c r="C146" s="267"/>
      <c r="D146" s="232" t="s">
        <v>136</v>
      </c>
      <c r="E146" s="268" t="s">
        <v>19</v>
      </c>
      <c r="F146" s="269" t="s">
        <v>201</v>
      </c>
      <c r="G146" s="267"/>
      <c r="H146" s="270">
        <v>5</v>
      </c>
      <c r="I146" s="271"/>
      <c r="J146" s="267"/>
      <c r="K146" s="267"/>
      <c r="L146" s="272"/>
      <c r="M146" s="273"/>
      <c r="N146" s="274"/>
      <c r="O146" s="274"/>
      <c r="P146" s="274"/>
      <c r="Q146" s="274"/>
      <c r="R146" s="274"/>
      <c r="S146" s="274"/>
      <c r="T146" s="275"/>
      <c r="AT146" s="276" t="s">
        <v>136</v>
      </c>
      <c r="AU146" s="276" t="s">
        <v>81</v>
      </c>
      <c r="AV146" s="14" t="s">
        <v>132</v>
      </c>
      <c r="AW146" s="14" t="s">
        <v>33</v>
      </c>
      <c r="AX146" s="14" t="s">
        <v>79</v>
      </c>
      <c r="AY146" s="276" t="s">
        <v>124</v>
      </c>
    </row>
    <row r="147" s="1" customFormat="1" ht="24" customHeight="1">
      <c r="B147" s="38"/>
      <c r="C147" s="219" t="s">
        <v>231</v>
      </c>
      <c r="D147" s="219" t="s">
        <v>127</v>
      </c>
      <c r="E147" s="220" t="s">
        <v>430</v>
      </c>
      <c r="F147" s="221" t="s">
        <v>431</v>
      </c>
      <c r="G147" s="222" t="s">
        <v>162</v>
      </c>
      <c r="H147" s="223">
        <v>6.2999999999999998</v>
      </c>
      <c r="I147" s="224"/>
      <c r="J147" s="225">
        <f>ROUND(I147*H147,2)</f>
        <v>0</v>
      </c>
      <c r="K147" s="221" t="s">
        <v>131</v>
      </c>
      <c r="L147" s="43"/>
      <c r="M147" s="226" t="s">
        <v>19</v>
      </c>
      <c r="N147" s="227" t="s">
        <v>43</v>
      </c>
      <c r="O147" s="83"/>
      <c r="P147" s="228">
        <f>O147*H147</f>
        <v>0</v>
      </c>
      <c r="Q147" s="228">
        <v>6.9999999999999994E-05</v>
      </c>
      <c r="R147" s="228">
        <f>Q147*H147</f>
        <v>0.00044099999999999993</v>
      </c>
      <c r="S147" s="228">
        <v>0</v>
      </c>
      <c r="T147" s="229">
        <f>S147*H147</f>
        <v>0</v>
      </c>
      <c r="AR147" s="230" t="s">
        <v>132</v>
      </c>
      <c r="AT147" s="230" t="s">
        <v>127</v>
      </c>
      <c r="AU147" s="230" t="s">
        <v>81</v>
      </c>
      <c r="AY147" s="17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79</v>
      </c>
      <c r="BK147" s="231">
        <f>ROUND(I147*H147,2)</f>
        <v>0</v>
      </c>
      <c r="BL147" s="17" t="s">
        <v>132</v>
      </c>
      <c r="BM147" s="230" t="s">
        <v>432</v>
      </c>
    </row>
    <row r="148" s="12" customFormat="1">
      <c r="B148" s="235"/>
      <c r="C148" s="236"/>
      <c r="D148" s="232" t="s">
        <v>136</v>
      </c>
      <c r="E148" s="237" t="s">
        <v>19</v>
      </c>
      <c r="F148" s="238" t="s">
        <v>433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136</v>
      </c>
      <c r="AU148" s="244" t="s">
        <v>81</v>
      </c>
      <c r="AV148" s="12" t="s">
        <v>79</v>
      </c>
      <c r="AW148" s="12" t="s">
        <v>33</v>
      </c>
      <c r="AX148" s="12" t="s">
        <v>72</v>
      </c>
      <c r="AY148" s="244" t="s">
        <v>124</v>
      </c>
    </row>
    <row r="149" s="13" customFormat="1">
      <c r="B149" s="245"/>
      <c r="C149" s="246"/>
      <c r="D149" s="232" t="s">
        <v>136</v>
      </c>
      <c r="E149" s="247" t="s">
        <v>19</v>
      </c>
      <c r="F149" s="248" t="s">
        <v>434</v>
      </c>
      <c r="G149" s="246"/>
      <c r="H149" s="249">
        <v>6.2999999999999998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136</v>
      </c>
      <c r="AU149" s="255" t="s">
        <v>81</v>
      </c>
      <c r="AV149" s="13" t="s">
        <v>81</v>
      </c>
      <c r="AW149" s="13" t="s">
        <v>33</v>
      </c>
      <c r="AX149" s="13" t="s">
        <v>79</v>
      </c>
      <c r="AY149" s="255" t="s">
        <v>124</v>
      </c>
    </row>
    <row r="150" s="1" customFormat="1" ht="24" customHeight="1">
      <c r="B150" s="38"/>
      <c r="C150" s="219" t="s">
        <v>7</v>
      </c>
      <c r="D150" s="219" t="s">
        <v>127</v>
      </c>
      <c r="E150" s="220" t="s">
        <v>435</v>
      </c>
      <c r="F150" s="221" t="s">
        <v>436</v>
      </c>
      <c r="G150" s="222" t="s">
        <v>388</v>
      </c>
      <c r="H150" s="223">
        <v>1</v>
      </c>
      <c r="I150" s="224"/>
      <c r="J150" s="225">
        <f>ROUND(I150*H150,2)</f>
        <v>0</v>
      </c>
      <c r="K150" s="221" t="s">
        <v>131</v>
      </c>
      <c r="L150" s="43"/>
      <c r="M150" s="226" t="s">
        <v>19</v>
      </c>
      <c r="N150" s="227" t="s">
        <v>43</v>
      </c>
      <c r="O150" s="83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30" t="s">
        <v>132</v>
      </c>
      <c r="AT150" s="230" t="s">
        <v>127</v>
      </c>
      <c r="AU150" s="230" t="s">
        <v>81</v>
      </c>
      <c r="AY150" s="17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79</v>
      </c>
      <c r="BK150" s="231">
        <f>ROUND(I150*H150,2)</f>
        <v>0</v>
      </c>
      <c r="BL150" s="17" t="s">
        <v>132</v>
      </c>
      <c r="BM150" s="230" t="s">
        <v>437</v>
      </c>
    </row>
    <row r="151" s="12" customFormat="1">
      <c r="B151" s="235"/>
      <c r="C151" s="236"/>
      <c r="D151" s="232" t="s">
        <v>136</v>
      </c>
      <c r="E151" s="237" t="s">
        <v>19</v>
      </c>
      <c r="F151" s="238" t="s">
        <v>438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136</v>
      </c>
      <c r="AU151" s="244" t="s">
        <v>81</v>
      </c>
      <c r="AV151" s="12" t="s">
        <v>79</v>
      </c>
      <c r="AW151" s="12" t="s">
        <v>33</v>
      </c>
      <c r="AX151" s="12" t="s">
        <v>72</v>
      </c>
      <c r="AY151" s="244" t="s">
        <v>124</v>
      </c>
    </row>
    <row r="152" s="13" customFormat="1">
      <c r="B152" s="245"/>
      <c r="C152" s="246"/>
      <c r="D152" s="232" t="s">
        <v>136</v>
      </c>
      <c r="E152" s="247" t="s">
        <v>19</v>
      </c>
      <c r="F152" s="248" t="s">
        <v>79</v>
      </c>
      <c r="G152" s="246"/>
      <c r="H152" s="249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136</v>
      </c>
      <c r="AU152" s="255" t="s">
        <v>81</v>
      </c>
      <c r="AV152" s="13" t="s">
        <v>81</v>
      </c>
      <c r="AW152" s="13" t="s">
        <v>33</v>
      </c>
      <c r="AX152" s="13" t="s">
        <v>79</v>
      </c>
      <c r="AY152" s="255" t="s">
        <v>124</v>
      </c>
    </row>
    <row r="153" s="1" customFormat="1" ht="24" customHeight="1">
      <c r="B153" s="38"/>
      <c r="C153" s="256" t="s">
        <v>240</v>
      </c>
      <c r="D153" s="256" t="s">
        <v>169</v>
      </c>
      <c r="E153" s="257" t="s">
        <v>439</v>
      </c>
      <c r="F153" s="258" t="s">
        <v>440</v>
      </c>
      <c r="G153" s="259" t="s">
        <v>388</v>
      </c>
      <c r="H153" s="260">
        <v>1</v>
      </c>
      <c r="I153" s="261"/>
      <c r="J153" s="262">
        <f>ROUND(I153*H153,2)</f>
        <v>0</v>
      </c>
      <c r="K153" s="258" t="s">
        <v>402</v>
      </c>
      <c r="L153" s="263"/>
      <c r="M153" s="264" t="s">
        <v>19</v>
      </c>
      <c r="N153" s="265" t="s">
        <v>43</v>
      </c>
      <c r="O153" s="83"/>
      <c r="P153" s="228">
        <f>O153*H153</f>
        <v>0</v>
      </c>
      <c r="Q153" s="228">
        <v>0.00010000000000000001</v>
      </c>
      <c r="R153" s="228">
        <f>Q153*H153</f>
        <v>0.00010000000000000001</v>
      </c>
      <c r="S153" s="228">
        <v>0</v>
      </c>
      <c r="T153" s="229">
        <f>S153*H153</f>
        <v>0</v>
      </c>
      <c r="AR153" s="230" t="s">
        <v>172</v>
      </c>
      <c r="AT153" s="230" t="s">
        <v>169</v>
      </c>
      <c r="AU153" s="230" t="s">
        <v>81</v>
      </c>
      <c r="AY153" s="17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79</v>
      </c>
      <c r="BK153" s="231">
        <f>ROUND(I153*H153,2)</f>
        <v>0</v>
      </c>
      <c r="BL153" s="17" t="s">
        <v>132</v>
      </c>
      <c r="BM153" s="230" t="s">
        <v>441</v>
      </c>
    </row>
    <row r="154" s="1" customFormat="1" ht="16.5" customHeight="1">
      <c r="B154" s="38"/>
      <c r="C154" s="219" t="s">
        <v>244</v>
      </c>
      <c r="D154" s="219" t="s">
        <v>127</v>
      </c>
      <c r="E154" s="220" t="s">
        <v>442</v>
      </c>
      <c r="F154" s="221" t="s">
        <v>443</v>
      </c>
      <c r="G154" s="222" t="s">
        <v>388</v>
      </c>
      <c r="H154" s="223">
        <v>1</v>
      </c>
      <c r="I154" s="224"/>
      <c r="J154" s="225">
        <f>ROUND(I154*H154,2)</f>
        <v>0</v>
      </c>
      <c r="K154" s="221" t="s">
        <v>131</v>
      </c>
      <c r="L154" s="43"/>
      <c r="M154" s="226" t="s">
        <v>19</v>
      </c>
      <c r="N154" s="227" t="s">
        <v>43</v>
      </c>
      <c r="O154" s="83"/>
      <c r="P154" s="228">
        <f>O154*H154</f>
        <v>0</v>
      </c>
      <c r="Q154" s="228">
        <v>0.072870000000000004</v>
      </c>
      <c r="R154" s="228">
        <f>Q154*H154</f>
        <v>0.072870000000000004</v>
      </c>
      <c r="S154" s="228">
        <v>0</v>
      </c>
      <c r="T154" s="229">
        <f>S154*H154</f>
        <v>0</v>
      </c>
      <c r="AR154" s="230" t="s">
        <v>132</v>
      </c>
      <c r="AT154" s="230" t="s">
        <v>127</v>
      </c>
      <c r="AU154" s="230" t="s">
        <v>81</v>
      </c>
      <c r="AY154" s="17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79</v>
      </c>
      <c r="BK154" s="231">
        <f>ROUND(I154*H154,2)</f>
        <v>0</v>
      </c>
      <c r="BL154" s="17" t="s">
        <v>132</v>
      </c>
      <c r="BM154" s="230" t="s">
        <v>444</v>
      </c>
    </row>
    <row r="155" s="1" customFormat="1" ht="24" customHeight="1">
      <c r="B155" s="38"/>
      <c r="C155" s="256" t="s">
        <v>249</v>
      </c>
      <c r="D155" s="256" t="s">
        <v>169</v>
      </c>
      <c r="E155" s="257" t="s">
        <v>445</v>
      </c>
      <c r="F155" s="258" t="s">
        <v>446</v>
      </c>
      <c r="G155" s="259" t="s">
        <v>388</v>
      </c>
      <c r="H155" s="260">
        <v>1</v>
      </c>
      <c r="I155" s="261"/>
      <c r="J155" s="262">
        <f>ROUND(I155*H155,2)</f>
        <v>0</v>
      </c>
      <c r="K155" s="258" t="s">
        <v>131</v>
      </c>
      <c r="L155" s="263"/>
      <c r="M155" s="282" t="s">
        <v>19</v>
      </c>
      <c r="N155" s="283" t="s">
        <v>43</v>
      </c>
      <c r="O155" s="279"/>
      <c r="P155" s="280">
        <f>O155*H155</f>
        <v>0</v>
      </c>
      <c r="Q155" s="280">
        <v>0.0060000000000000001</v>
      </c>
      <c r="R155" s="280">
        <f>Q155*H155</f>
        <v>0.0060000000000000001</v>
      </c>
      <c r="S155" s="280">
        <v>0</v>
      </c>
      <c r="T155" s="281">
        <f>S155*H155</f>
        <v>0</v>
      </c>
      <c r="AR155" s="230" t="s">
        <v>172</v>
      </c>
      <c r="AT155" s="230" t="s">
        <v>169</v>
      </c>
      <c r="AU155" s="230" t="s">
        <v>81</v>
      </c>
      <c r="AY155" s="17" t="s">
        <v>124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79</v>
      </c>
      <c r="BK155" s="231">
        <f>ROUND(I155*H155,2)</f>
        <v>0</v>
      </c>
      <c r="BL155" s="17" t="s">
        <v>132</v>
      </c>
      <c r="BM155" s="230" t="s">
        <v>447</v>
      </c>
    </row>
    <row r="156" s="1" customFormat="1" ht="6.96" customHeight="1">
      <c r="B156" s="58"/>
      <c r="C156" s="59"/>
      <c r="D156" s="59"/>
      <c r="E156" s="59"/>
      <c r="F156" s="59"/>
      <c r="G156" s="59"/>
      <c r="H156" s="59"/>
      <c r="I156" s="170"/>
      <c r="J156" s="59"/>
      <c r="K156" s="59"/>
      <c r="L156" s="43"/>
    </row>
  </sheetData>
  <sheetProtection sheet="1" autoFilter="0" formatColumns="0" formatRows="0" objects="1" scenarios="1" spinCount="100000" saltValue="kZUmqF/xpVfTIiieWq3vvi17wOGNr2dA7d9LpanJZbCMST+LKvOgJZWh+fUtTg7lBBLY47EbW/m2ihe299wSZA==" hashValue="lFu1oy2mC+THO2hXUqynl8+xfTr7CrFPK2I0ZEC0mpBpmZswokNE6c64n2AliaKA6Ny7qLgaQECy+XOtbcaTOw==" algorithmName="SHA-512" password="CC35"/>
  <autoFilter ref="C88:K1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92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81</v>
      </c>
    </row>
    <row r="4" ht="24.96" customHeight="1">
      <c r="B4" s="20"/>
      <c r="D4" s="141" t="s">
        <v>93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In-line okruh kolem Vrbického jezera – III. etapa</v>
      </c>
      <c r="F7" s="143"/>
      <c r="G7" s="143"/>
      <c r="H7" s="143"/>
      <c r="L7" s="20"/>
    </row>
    <row r="8" s="1" customFormat="1" ht="12" customHeight="1">
      <c r="B8" s="43"/>
      <c r="D8" s="143" t="s">
        <v>94</v>
      </c>
      <c r="I8" s="145"/>
      <c r="L8" s="43"/>
    </row>
    <row r="9" s="1" customFormat="1" ht="36.96" customHeight="1">
      <c r="B9" s="43"/>
      <c r="E9" s="146" t="s">
        <v>448</v>
      </c>
      <c r="F9" s="1"/>
      <c r="G9" s="1"/>
      <c r="H9" s="1"/>
      <c r="I9" s="145"/>
      <c r="L9" s="43"/>
    </row>
    <row r="10" s="1" customFormat="1">
      <c r="B10" s="43"/>
      <c r="I10" s="145"/>
      <c r="L10" s="43"/>
    </row>
    <row r="11" s="1" customFormat="1" ht="12" customHeight="1">
      <c r="B11" s="43"/>
      <c r="D11" s="143" t="s">
        <v>18</v>
      </c>
      <c r="F11" s="132" t="s">
        <v>19</v>
      </c>
      <c r="I11" s="147" t="s">
        <v>20</v>
      </c>
      <c r="J11" s="132" t="s">
        <v>19</v>
      </c>
      <c r="L11" s="43"/>
    </row>
    <row r="12" s="1" customFormat="1" ht="12" customHeight="1">
      <c r="B12" s="43"/>
      <c r="D12" s="143" t="s">
        <v>21</v>
      </c>
      <c r="F12" s="132" t="s">
        <v>22</v>
      </c>
      <c r="I12" s="147" t="s">
        <v>23</v>
      </c>
      <c r="J12" s="148" t="str">
        <f>'Rekapitulace stavby'!AN8</f>
        <v>6. 3. 2019</v>
      </c>
      <c r="L12" s="43"/>
    </row>
    <row r="13" s="1" customFormat="1" ht="10.8" customHeight="1">
      <c r="B13" s="43"/>
      <c r="I13" s="145"/>
      <c r="L13" s="43"/>
    </row>
    <row r="14" s="1" customFormat="1" ht="12" customHeight="1">
      <c r="B14" s="43"/>
      <c r="D14" s="143" t="s">
        <v>25</v>
      </c>
      <c r="I14" s="147" t="s">
        <v>26</v>
      </c>
      <c r="J14" s="132" t="s">
        <v>19</v>
      </c>
      <c r="L14" s="43"/>
    </row>
    <row r="15" s="1" customFormat="1" ht="18" customHeight="1">
      <c r="B15" s="43"/>
      <c r="E15" s="132" t="s">
        <v>27</v>
      </c>
      <c r="I15" s="147" t="s">
        <v>28</v>
      </c>
      <c r="J15" s="132" t="s">
        <v>19</v>
      </c>
      <c r="L15" s="43"/>
    </row>
    <row r="16" s="1" customFormat="1" ht="6.96" customHeight="1">
      <c r="B16" s="43"/>
      <c r="I16" s="145"/>
      <c r="L16" s="43"/>
    </row>
    <row r="17" s="1" customFormat="1" ht="12" customHeight="1">
      <c r="B17" s="43"/>
      <c r="D17" s="143" t="s">
        <v>29</v>
      </c>
      <c r="I17" s="147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2"/>
      <c r="G18" s="132"/>
      <c r="H18" s="132"/>
      <c r="I18" s="147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5"/>
      <c r="L19" s="43"/>
    </row>
    <row r="20" s="1" customFormat="1" ht="12" customHeight="1">
      <c r="B20" s="43"/>
      <c r="D20" s="143" t="s">
        <v>31</v>
      </c>
      <c r="I20" s="147" t="s">
        <v>26</v>
      </c>
      <c r="J20" s="132" t="s">
        <v>19</v>
      </c>
      <c r="L20" s="43"/>
    </row>
    <row r="21" s="1" customFormat="1" ht="18" customHeight="1">
      <c r="B21" s="43"/>
      <c r="E21" s="132" t="s">
        <v>32</v>
      </c>
      <c r="I21" s="147" t="s">
        <v>28</v>
      </c>
      <c r="J21" s="132" t="s">
        <v>19</v>
      </c>
      <c r="L21" s="43"/>
    </row>
    <row r="22" s="1" customFormat="1" ht="6.96" customHeight="1">
      <c r="B22" s="43"/>
      <c r="I22" s="145"/>
      <c r="L22" s="43"/>
    </row>
    <row r="23" s="1" customFormat="1" ht="12" customHeight="1">
      <c r="B23" s="43"/>
      <c r="D23" s="143" t="s">
        <v>34</v>
      </c>
      <c r="I23" s="147" t="s">
        <v>26</v>
      </c>
      <c r="J23" s="132" t="str">
        <f>IF('Rekapitulace stavby'!AN19="","",'Rekapitulace stavby'!AN19)</f>
        <v/>
      </c>
      <c r="L23" s="43"/>
    </row>
    <row r="24" s="1" customFormat="1" ht="18" customHeight="1">
      <c r="B24" s="43"/>
      <c r="E24" s="132" t="str">
        <f>IF('Rekapitulace stavby'!E20="","",'Rekapitulace stavby'!E20)</f>
        <v xml:space="preserve"> </v>
      </c>
      <c r="I24" s="147" t="s">
        <v>28</v>
      </c>
      <c r="J24" s="132" t="str">
        <f>IF('Rekapitulace stavby'!AN20="","",'Rekapitulace stavby'!AN20)</f>
        <v/>
      </c>
      <c r="L24" s="43"/>
    </row>
    <row r="25" s="1" customFormat="1" ht="6.96" customHeight="1">
      <c r="B25" s="43"/>
      <c r="I25" s="145"/>
      <c r="L25" s="43"/>
    </row>
    <row r="26" s="1" customFormat="1" ht="12" customHeight="1">
      <c r="B26" s="43"/>
      <c r="D26" s="143" t="s">
        <v>36</v>
      </c>
      <c r="I26" s="145"/>
      <c r="L26" s="43"/>
    </row>
    <row r="27" s="7" customFormat="1" ht="16.5" customHeight="1">
      <c r="B27" s="149"/>
      <c r="E27" s="150" t="s">
        <v>19</v>
      </c>
      <c r="F27" s="150"/>
      <c r="G27" s="150"/>
      <c r="H27" s="150"/>
      <c r="I27" s="151"/>
      <c r="L27" s="149"/>
    </row>
    <row r="28" s="1" customFormat="1" ht="6.96" customHeight="1">
      <c r="B28" s="43"/>
      <c r="I28" s="145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52"/>
      <c r="J29" s="75"/>
      <c r="K29" s="75"/>
      <c r="L29" s="43"/>
    </row>
    <row r="30" s="1" customFormat="1" ht="25.44" customHeight="1">
      <c r="B30" s="43"/>
      <c r="D30" s="153" t="s">
        <v>38</v>
      </c>
      <c r="I30" s="145"/>
      <c r="J30" s="154">
        <f>ROUND(J85,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14.4" customHeight="1">
      <c r="B32" s="43"/>
      <c r="F32" s="155" t="s">
        <v>40</v>
      </c>
      <c r="I32" s="156" t="s">
        <v>39</v>
      </c>
      <c r="J32" s="155" t="s">
        <v>41</v>
      </c>
      <c r="L32" s="43"/>
    </row>
    <row r="33" s="1" customFormat="1" ht="14.4" customHeight="1">
      <c r="B33" s="43"/>
      <c r="D33" s="157" t="s">
        <v>42</v>
      </c>
      <c r="E33" s="143" t="s">
        <v>43</v>
      </c>
      <c r="F33" s="158">
        <f>ROUND((SUM(BE85:BE118)),  2)</f>
        <v>0</v>
      </c>
      <c r="I33" s="159">
        <v>0.20999999999999999</v>
      </c>
      <c r="J33" s="158">
        <f>ROUND(((SUM(BE85:BE118))*I33),  2)</f>
        <v>0</v>
      </c>
      <c r="L33" s="43"/>
    </row>
    <row r="34" s="1" customFormat="1" ht="14.4" customHeight="1">
      <c r="B34" s="43"/>
      <c r="E34" s="143" t="s">
        <v>44</v>
      </c>
      <c r="F34" s="158">
        <f>ROUND((SUM(BF85:BF118)),  2)</f>
        <v>0</v>
      </c>
      <c r="I34" s="159">
        <v>0.14999999999999999</v>
      </c>
      <c r="J34" s="158">
        <f>ROUND(((SUM(BF85:BF118))*I34),  2)</f>
        <v>0</v>
      </c>
      <c r="L34" s="43"/>
    </row>
    <row r="35" hidden="1" s="1" customFormat="1" ht="14.4" customHeight="1">
      <c r="B35" s="43"/>
      <c r="E35" s="143" t="s">
        <v>45</v>
      </c>
      <c r="F35" s="158">
        <f>ROUND((SUM(BG85:BG118)),  2)</f>
        <v>0</v>
      </c>
      <c r="I35" s="159">
        <v>0.20999999999999999</v>
      </c>
      <c r="J35" s="158">
        <f>0</f>
        <v>0</v>
      </c>
      <c r="L35" s="43"/>
    </row>
    <row r="36" hidden="1" s="1" customFormat="1" ht="14.4" customHeight="1">
      <c r="B36" s="43"/>
      <c r="E36" s="143" t="s">
        <v>46</v>
      </c>
      <c r="F36" s="158">
        <f>ROUND((SUM(BH85:BH118)),  2)</f>
        <v>0</v>
      </c>
      <c r="I36" s="159">
        <v>0.14999999999999999</v>
      </c>
      <c r="J36" s="158">
        <f>0</f>
        <v>0</v>
      </c>
      <c r="L36" s="43"/>
    </row>
    <row r="37" hidden="1" s="1" customFormat="1" ht="14.4" customHeight="1">
      <c r="B37" s="43"/>
      <c r="E37" s="143" t="s">
        <v>47</v>
      </c>
      <c r="F37" s="158">
        <f>ROUND((SUM(BI85:BI118)),  2)</f>
        <v>0</v>
      </c>
      <c r="I37" s="159">
        <v>0</v>
      </c>
      <c r="J37" s="158">
        <f>0</f>
        <v>0</v>
      </c>
      <c r="L37" s="43"/>
    </row>
    <row r="38" s="1" customFormat="1" ht="6.96" customHeight="1">
      <c r="B38" s="43"/>
      <c r="I38" s="145"/>
      <c r="L38" s="43"/>
    </row>
    <row r="39" s="1" customFormat="1" ht="25.44" customHeight="1">
      <c r="B39" s="43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43"/>
    </row>
    <row r="40" s="1" customFormat="1" ht="14.4" customHeight="1"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43"/>
    </row>
    <row r="44" s="1" customFormat="1" ht="6.96" customHeight="1"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43"/>
    </row>
    <row r="45" s="1" customFormat="1" ht="24.96" customHeight="1">
      <c r="B45" s="38"/>
      <c r="C45" s="23" t="s">
        <v>98</v>
      </c>
      <c r="D45" s="39"/>
      <c r="E45" s="39"/>
      <c r="F45" s="39"/>
      <c r="G45" s="39"/>
      <c r="H45" s="39"/>
      <c r="I45" s="145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5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16.5" customHeight="1">
      <c r="B48" s="38"/>
      <c r="C48" s="39"/>
      <c r="D48" s="39"/>
      <c r="E48" s="174" t="str">
        <f>E7</f>
        <v>In-line okruh kolem Vrbického jezera – III. etapa</v>
      </c>
      <c r="F48" s="32"/>
      <c r="G48" s="32"/>
      <c r="H48" s="32"/>
      <c r="I48" s="145"/>
      <c r="J48" s="39"/>
      <c r="K48" s="39"/>
      <c r="L48" s="43"/>
    </row>
    <row r="49" s="1" customFormat="1" ht="12" customHeight="1">
      <c r="B49" s="38"/>
      <c r="C49" s="32" t="s">
        <v>94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145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5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katastr Vrbice nad Odrou</v>
      </c>
      <c r="G52" s="39"/>
      <c r="H52" s="39"/>
      <c r="I52" s="147" t="s">
        <v>23</v>
      </c>
      <c r="J52" s="71" t="str">
        <f>IF(J12="","",J12)</f>
        <v>6. 3. 2019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43.05" customHeight="1">
      <c r="B54" s="38"/>
      <c r="C54" s="32" t="s">
        <v>25</v>
      </c>
      <c r="D54" s="39"/>
      <c r="E54" s="39"/>
      <c r="F54" s="27" t="str">
        <f>E15</f>
        <v>Město Bohumín, Masarykova 158, 735 81 Bohumín</v>
      </c>
      <c r="G54" s="39"/>
      <c r="H54" s="39"/>
      <c r="I54" s="147" t="s">
        <v>31</v>
      </c>
      <c r="J54" s="36" t="str">
        <f>E21</f>
        <v>HaskoningDHV Czech Republic, spol. s r.o.</v>
      </c>
      <c r="K54" s="39"/>
      <c r="L54" s="43"/>
    </row>
    <row r="55" s="1" customFormat="1" ht="15.1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47" t="s">
        <v>34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5"/>
      <c r="J56" s="39"/>
      <c r="K56" s="39"/>
      <c r="L56" s="43"/>
    </row>
    <row r="57" s="1" customFormat="1" ht="29.28" customHeight="1">
      <c r="B57" s="38"/>
      <c r="C57" s="175" t="s">
        <v>99</v>
      </c>
      <c r="D57" s="176"/>
      <c r="E57" s="176"/>
      <c r="F57" s="176"/>
      <c r="G57" s="176"/>
      <c r="H57" s="176"/>
      <c r="I57" s="177"/>
      <c r="J57" s="178" t="s">
        <v>100</v>
      </c>
      <c r="K57" s="176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5"/>
      <c r="J58" s="39"/>
      <c r="K58" s="39"/>
      <c r="L58" s="43"/>
    </row>
    <row r="59" s="1" customFormat="1" ht="22.8" customHeight="1">
      <c r="B59" s="38"/>
      <c r="C59" s="179" t="s">
        <v>70</v>
      </c>
      <c r="D59" s="39"/>
      <c r="E59" s="39"/>
      <c r="F59" s="39"/>
      <c r="G59" s="39"/>
      <c r="H59" s="39"/>
      <c r="I59" s="145"/>
      <c r="J59" s="101">
        <f>J85</f>
        <v>0</v>
      </c>
      <c r="K59" s="39"/>
      <c r="L59" s="43"/>
      <c r="AU59" s="17" t="s">
        <v>101</v>
      </c>
    </row>
    <row r="60" s="8" customFormat="1" ht="24.96" customHeight="1">
      <c r="B60" s="180"/>
      <c r="C60" s="181"/>
      <c r="D60" s="182" t="s">
        <v>102</v>
      </c>
      <c r="E60" s="183"/>
      <c r="F60" s="183"/>
      <c r="G60" s="183"/>
      <c r="H60" s="183"/>
      <c r="I60" s="184"/>
      <c r="J60" s="185">
        <f>J86</f>
        <v>0</v>
      </c>
      <c r="K60" s="181"/>
      <c r="L60" s="186"/>
    </row>
    <row r="61" s="9" customFormat="1" ht="19.92" customHeight="1">
      <c r="B61" s="187"/>
      <c r="C61" s="124"/>
      <c r="D61" s="188" t="s">
        <v>106</v>
      </c>
      <c r="E61" s="189"/>
      <c r="F61" s="189"/>
      <c r="G61" s="189"/>
      <c r="H61" s="189"/>
      <c r="I61" s="190"/>
      <c r="J61" s="191">
        <f>J87</f>
        <v>0</v>
      </c>
      <c r="K61" s="124"/>
      <c r="L61" s="192"/>
    </row>
    <row r="62" s="8" customFormat="1" ht="24.96" customHeight="1">
      <c r="B62" s="180"/>
      <c r="C62" s="181"/>
      <c r="D62" s="182" t="s">
        <v>448</v>
      </c>
      <c r="E62" s="183"/>
      <c r="F62" s="183"/>
      <c r="G62" s="183"/>
      <c r="H62" s="183"/>
      <c r="I62" s="184"/>
      <c r="J62" s="185">
        <f>J92</f>
        <v>0</v>
      </c>
      <c r="K62" s="181"/>
      <c r="L62" s="186"/>
    </row>
    <row r="63" s="9" customFormat="1" ht="19.92" customHeight="1">
      <c r="B63" s="187"/>
      <c r="C63" s="124"/>
      <c r="D63" s="188" t="s">
        <v>449</v>
      </c>
      <c r="E63" s="189"/>
      <c r="F63" s="189"/>
      <c r="G63" s="189"/>
      <c r="H63" s="189"/>
      <c r="I63" s="190"/>
      <c r="J63" s="191">
        <f>J93</f>
        <v>0</v>
      </c>
      <c r="K63" s="124"/>
      <c r="L63" s="192"/>
    </row>
    <row r="64" s="9" customFormat="1" ht="19.92" customHeight="1">
      <c r="B64" s="187"/>
      <c r="C64" s="124"/>
      <c r="D64" s="188" t="s">
        <v>450</v>
      </c>
      <c r="E64" s="189"/>
      <c r="F64" s="189"/>
      <c r="G64" s="189"/>
      <c r="H64" s="189"/>
      <c r="I64" s="190"/>
      <c r="J64" s="191">
        <f>J105</f>
        <v>0</v>
      </c>
      <c r="K64" s="124"/>
      <c r="L64" s="192"/>
    </row>
    <row r="65" s="9" customFormat="1" ht="19.92" customHeight="1">
      <c r="B65" s="187"/>
      <c r="C65" s="124"/>
      <c r="D65" s="188" t="s">
        <v>451</v>
      </c>
      <c r="E65" s="189"/>
      <c r="F65" s="189"/>
      <c r="G65" s="189"/>
      <c r="H65" s="189"/>
      <c r="I65" s="190"/>
      <c r="J65" s="191">
        <f>J116</f>
        <v>0</v>
      </c>
      <c r="K65" s="124"/>
      <c r="L65" s="192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5"/>
      <c r="J66" s="39"/>
      <c r="K66" s="39"/>
      <c r="L66" s="43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70"/>
      <c r="J67" s="59"/>
      <c r="K67" s="59"/>
      <c r="L67" s="43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173"/>
      <c r="J71" s="61"/>
      <c r="K71" s="61"/>
      <c r="L71" s="43"/>
    </row>
    <row r="72" s="1" customFormat="1" ht="24.96" customHeight="1">
      <c r="B72" s="38"/>
      <c r="C72" s="23" t="s">
        <v>109</v>
      </c>
      <c r="D72" s="39"/>
      <c r="E72" s="39"/>
      <c r="F72" s="39"/>
      <c r="G72" s="39"/>
      <c r="H72" s="39"/>
      <c r="I72" s="145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5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5"/>
      <c r="J74" s="39"/>
      <c r="K74" s="39"/>
      <c r="L74" s="43"/>
    </row>
    <row r="75" s="1" customFormat="1" ht="16.5" customHeight="1">
      <c r="B75" s="38"/>
      <c r="C75" s="39"/>
      <c r="D75" s="39"/>
      <c r="E75" s="174" t="str">
        <f>E7</f>
        <v>In-line okruh kolem Vrbického jezera – III. etapa</v>
      </c>
      <c r="F75" s="32"/>
      <c r="G75" s="32"/>
      <c r="H75" s="32"/>
      <c r="I75" s="145"/>
      <c r="J75" s="39"/>
      <c r="K75" s="39"/>
      <c r="L75" s="43"/>
    </row>
    <row r="76" s="1" customFormat="1" ht="12" customHeight="1">
      <c r="B76" s="38"/>
      <c r="C76" s="32" t="s">
        <v>94</v>
      </c>
      <c r="D76" s="39"/>
      <c r="E76" s="39"/>
      <c r="F76" s="39"/>
      <c r="G76" s="39"/>
      <c r="H76" s="39"/>
      <c r="I76" s="145"/>
      <c r="J76" s="39"/>
      <c r="K76" s="39"/>
      <c r="L76" s="43"/>
    </row>
    <row r="77" s="1" customFormat="1" ht="16.5" customHeight="1">
      <c r="B77" s="38"/>
      <c r="C77" s="39"/>
      <c r="D77" s="39"/>
      <c r="E77" s="68" t="str">
        <f>E9</f>
        <v>VRN - Vedlejší rozpočtové náklady</v>
      </c>
      <c r="F77" s="39"/>
      <c r="G77" s="39"/>
      <c r="H77" s="39"/>
      <c r="I77" s="145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2" customHeight="1">
      <c r="B79" s="38"/>
      <c r="C79" s="32" t="s">
        <v>21</v>
      </c>
      <c r="D79" s="39"/>
      <c r="E79" s="39"/>
      <c r="F79" s="27" t="str">
        <f>F12</f>
        <v>katastr Vrbice nad Odrou</v>
      </c>
      <c r="G79" s="39"/>
      <c r="H79" s="39"/>
      <c r="I79" s="147" t="s">
        <v>23</v>
      </c>
      <c r="J79" s="71" t="str">
        <f>IF(J12="","",J12)</f>
        <v>6. 3. 2019</v>
      </c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5"/>
      <c r="J80" s="39"/>
      <c r="K80" s="39"/>
      <c r="L80" s="43"/>
    </row>
    <row r="81" s="1" customFormat="1" ht="43.05" customHeight="1">
      <c r="B81" s="38"/>
      <c r="C81" s="32" t="s">
        <v>25</v>
      </c>
      <c r="D81" s="39"/>
      <c r="E81" s="39"/>
      <c r="F81" s="27" t="str">
        <f>E15</f>
        <v>Město Bohumín, Masarykova 158, 735 81 Bohumín</v>
      </c>
      <c r="G81" s="39"/>
      <c r="H81" s="39"/>
      <c r="I81" s="147" t="s">
        <v>31</v>
      </c>
      <c r="J81" s="36" t="str">
        <f>E21</f>
        <v>HaskoningDHV Czech Republic, spol. s r.o.</v>
      </c>
      <c r="K81" s="39"/>
      <c r="L81" s="43"/>
    </row>
    <row r="82" s="1" customFormat="1" ht="15.15" customHeight="1">
      <c r="B82" s="38"/>
      <c r="C82" s="32" t="s">
        <v>29</v>
      </c>
      <c r="D82" s="39"/>
      <c r="E82" s="39"/>
      <c r="F82" s="27" t="str">
        <f>IF(E18="","",E18)</f>
        <v>Vyplň údaj</v>
      </c>
      <c r="G82" s="39"/>
      <c r="H82" s="39"/>
      <c r="I82" s="147" t="s">
        <v>34</v>
      </c>
      <c r="J82" s="36" t="str">
        <f>E24</f>
        <v xml:space="preserve"> </v>
      </c>
      <c r="K82" s="39"/>
      <c r="L82" s="43"/>
    </row>
    <row r="83" s="1" customFormat="1" ht="10.32" customHeight="1">
      <c r="B83" s="38"/>
      <c r="C83" s="39"/>
      <c r="D83" s="39"/>
      <c r="E83" s="39"/>
      <c r="F83" s="39"/>
      <c r="G83" s="39"/>
      <c r="H83" s="39"/>
      <c r="I83" s="145"/>
      <c r="J83" s="39"/>
      <c r="K83" s="39"/>
      <c r="L83" s="43"/>
    </row>
    <row r="84" s="10" customFormat="1" ht="29.28" customHeight="1">
      <c r="B84" s="193"/>
      <c r="C84" s="194" t="s">
        <v>110</v>
      </c>
      <c r="D84" s="195" t="s">
        <v>57</v>
      </c>
      <c r="E84" s="195" t="s">
        <v>53</v>
      </c>
      <c r="F84" s="195" t="s">
        <v>54</v>
      </c>
      <c r="G84" s="195" t="s">
        <v>111</v>
      </c>
      <c r="H84" s="195" t="s">
        <v>112</v>
      </c>
      <c r="I84" s="196" t="s">
        <v>113</v>
      </c>
      <c r="J84" s="195" t="s">
        <v>100</v>
      </c>
      <c r="K84" s="197" t="s">
        <v>114</v>
      </c>
      <c r="L84" s="198"/>
      <c r="M84" s="91" t="s">
        <v>19</v>
      </c>
      <c r="N84" s="92" t="s">
        <v>42</v>
      </c>
      <c r="O84" s="92" t="s">
        <v>115</v>
      </c>
      <c r="P84" s="92" t="s">
        <v>116</v>
      </c>
      <c r="Q84" s="92" t="s">
        <v>117</v>
      </c>
      <c r="R84" s="92" t="s">
        <v>118</v>
      </c>
      <c r="S84" s="92" t="s">
        <v>119</v>
      </c>
      <c r="T84" s="93" t="s">
        <v>120</v>
      </c>
    </row>
    <row r="85" s="1" customFormat="1" ht="22.8" customHeight="1">
      <c r="B85" s="38"/>
      <c r="C85" s="98" t="s">
        <v>121</v>
      </c>
      <c r="D85" s="39"/>
      <c r="E85" s="39"/>
      <c r="F85" s="39"/>
      <c r="G85" s="39"/>
      <c r="H85" s="39"/>
      <c r="I85" s="145"/>
      <c r="J85" s="199">
        <f>BK85</f>
        <v>0</v>
      </c>
      <c r="K85" s="39"/>
      <c r="L85" s="43"/>
      <c r="M85" s="94"/>
      <c r="N85" s="95"/>
      <c r="O85" s="95"/>
      <c r="P85" s="200">
        <f>P86+P92</f>
        <v>0</v>
      </c>
      <c r="Q85" s="95"/>
      <c r="R85" s="200">
        <f>R86+R92</f>
        <v>0</v>
      </c>
      <c r="S85" s="95"/>
      <c r="T85" s="201">
        <f>T86+T92</f>
        <v>0</v>
      </c>
      <c r="AT85" s="17" t="s">
        <v>71</v>
      </c>
      <c r="AU85" s="17" t="s">
        <v>101</v>
      </c>
      <c r="BK85" s="202">
        <f>BK86+BK92</f>
        <v>0</v>
      </c>
    </row>
    <row r="86" s="11" customFormat="1" ht="25.92" customHeight="1">
      <c r="B86" s="203"/>
      <c r="C86" s="204"/>
      <c r="D86" s="205" t="s">
        <v>71</v>
      </c>
      <c r="E86" s="206" t="s">
        <v>122</v>
      </c>
      <c r="F86" s="206" t="s">
        <v>123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</f>
        <v>0</v>
      </c>
      <c r="Q86" s="211"/>
      <c r="R86" s="212">
        <f>R87</f>
        <v>0</v>
      </c>
      <c r="S86" s="211"/>
      <c r="T86" s="213">
        <f>T87</f>
        <v>0</v>
      </c>
      <c r="AR86" s="214" t="s">
        <v>79</v>
      </c>
      <c r="AT86" s="215" t="s">
        <v>71</v>
      </c>
      <c r="AU86" s="215" t="s">
        <v>72</v>
      </c>
      <c r="AY86" s="214" t="s">
        <v>124</v>
      </c>
      <c r="BK86" s="216">
        <f>BK87</f>
        <v>0</v>
      </c>
    </row>
    <row r="87" s="11" customFormat="1" ht="22.8" customHeight="1">
      <c r="B87" s="203"/>
      <c r="C87" s="204"/>
      <c r="D87" s="205" t="s">
        <v>71</v>
      </c>
      <c r="E87" s="217" t="s">
        <v>182</v>
      </c>
      <c r="F87" s="217" t="s">
        <v>301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SUM(P88:P91)</f>
        <v>0</v>
      </c>
      <c r="Q87" s="211"/>
      <c r="R87" s="212">
        <f>SUM(R88:R91)</f>
        <v>0</v>
      </c>
      <c r="S87" s="211"/>
      <c r="T87" s="213">
        <f>SUM(T88:T91)</f>
        <v>0</v>
      </c>
      <c r="AR87" s="214" t="s">
        <v>79</v>
      </c>
      <c r="AT87" s="215" t="s">
        <v>71</v>
      </c>
      <c r="AU87" s="215" t="s">
        <v>79</v>
      </c>
      <c r="AY87" s="214" t="s">
        <v>124</v>
      </c>
      <c r="BK87" s="216">
        <f>SUM(BK88:BK91)</f>
        <v>0</v>
      </c>
    </row>
    <row r="88" s="1" customFormat="1" ht="36" customHeight="1">
      <c r="B88" s="38"/>
      <c r="C88" s="219" t="s">
        <v>79</v>
      </c>
      <c r="D88" s="219" t="s">
        <v>127</v>
      </c>
      <c r="E88" s="220" t="s">
        <v>452</v>
      </c>
      <c r="F88" s="221" t="s">
        <v>453</v>
      </c>
      <c r="G88" s="222" t="s">
        <v>388</v>
      </c>
      <c r="H88" s="223">
        <v>4</v>
      </c>
      <c r="I88" s="224"/>
      <c r="J88" s="225">
        <f>ROUND(I88*H88,2)</f>
        <v>0</v>
      </c>
      <c r="K88" s="221" t="s">
        <v>131</v>
      </c>
      <c r="L88" s="43"/>
      <c r="M88" s="226" t="s">
        <v>19</v>
      </c>
      <c r="N88" s="227" t="s">
        <v>43</v>
      </c>
      <c r="O88" s="83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30" t="s">
        <v>132</v>
      </c>
      <c r="AT88" s="230" t="s">
        <v>127</v>
      </c>
      <c r="AU88" s="230" t="s">
        <v>81</v>
      </c>
      <c r="AY88" s="17" t="s">
        <v>124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7" t="s">
        <v>79</v>
      </c>
      <c r="BK88" s="231">
        <f>ROUND(I88*H88,2)</f>
        <v>0</v>
      </c>
      <c r="BL88" s="17" t="s">
        <v>132</v>
      </c>
      <c r="BM88" s="230" t="s">
        <v>454</v>
      </c>
    </row>
    <row r="89" s="1" customFormat="1" ht="36" customHeight="1">
      <c r="B89" s="38"/>
      <c r="C89" s="219" t="s">
        <v>81</v>
      </c>
      <c r="D89" s="219" t="s">
        <v>127</v>
      </c>
      <c r="E89" s="220" t="s">
        <v>455</v>
      </c>
      <c r="F89" s="221" t="s">
        <v>456</v>
      </c>
      <c r="G89" s="222" t="s">
        <v>388</v>
      </c>
      <c r="H89" s="223">
        <v>496</v>
      </c>
      <c r="I89" s="224"/>
      <c r="J89" s="225">
        <f>ROUND(I89*H89,2)</f>
        <v>0</v>
      </c>
      <c r="K89" s="221" t="s">
        <v>131</v>
      </c>
      <c r="L89" s="43"/>
      <c r="M89" s="226" t="s">
        <v>19</v>
      </c>
      <c r="N89" s="227" t="s">
        <v>43</v>
      </c>
      <c r="O89" s="83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30" t="s">
        <v>132</v>
      </c>
      <c r="AT89" s="230" t="s">
        <v>127</v>
      </c>
      <c r="AU89" s="230" t="s">
        <v>81</v>
      </c>
      <c r="AY89" s="17" t="s">
        <v>124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7" t="s">
        <v>79</v>
      </c>
      <c r="BK89" s="231">
        <f>ROUND(I89*H89,2)</f>
        <v>0</v>
      </c>
      <c r="BL89" s="17" t="s">
        <v>132</v>
      </c>
      <c r="BM89" s="230" t="s">
        <v>457</v>
      </c>
    </row>
    <row r="90" s="1" customFormat="1">
      <c r="B90" s="38"/>
      <c r="C90" s="39"/>
      <c r="D90" s="232" t="s">
        <v>134</v>
      </c>
      <c r="E90" s="39"/>
      <c r="F90" s="233" t="s">
        <v>458</v>
      </c>
      <c r="G90" s="39"/>
      <c r="H90" s="39"/>
      <c r="I90" s="145"/>
      <c r="J90" s="39"/>
      <c r="K90" s="39"/>
      <c r="L90" s="43"/>
      <c r="M90" s="234"/>
      <c r="N90" s="83"/>
      <c r="O90" s="83"/>
      <c r="P90" s="83"/>
      <c r="Q90" s="83"/>
      <c r="R90" s="83"/>
      <c r="S90" s="83"/>
      <c r="T90" s="84"/>
      <c r="AT90" s="17" t="s">
        <v>134</v>
      </c>
      <c r="AU90" s="17" t="s">
        <v>81</v>
      </c>
    </row>
    <row r="91" s="13" customFormat="1">
      <c r="B91" s="245"/>
      <c r="C91" s="246"/>
      <c r="D91" s="232" t="s">
        <v>136</v>
      </c>
      <c r="E91" s="246"/>
      <c r="F91" s="248" t="s">
        <v>459</v>
      </c>
      <c r="G91" s="246"/>
      <c r="H91" s="249">
        <v>496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AT91" s="255" t="s">
        <v>136</v>
      </c>
      <c r="AU91" s="255" t="s">
        <v>81</v>
      </c>
      <c r="AV91" s="13" t="s">
        <v>81</v>
      </c>
      <c r="AW91" s="13" t="s">
        <v>4</v>
      </c>
      <c r="AX91" s="13" t="s">
        <v>79</v>
      </c>
      <c r="AY91" s="255" t="s">
        <v>124</v>
      </c>
    </row>
    <row r="92" s="11" customFormat="1" ht="25.92" customHeight="1">
      <c r="B92" s="203"/>
      <c r="C92" s="204"/>
      <c r="D92" s="205" t="s">
        <v>71</v>
      </c>
      <c r="E92" s="206" t="s">
        <v>90</v>
      </c>
      <c r="F92" s="206" t="s">
        <v>91</v>
      </c>
      <c r="G92" s="204"/>
      <c r="H92" s="204"/>
      <c r="I92" s="207"/>
      <c r="J92" s="208">
        <f>BK92</f>
        <v>0</v>
      </c>
      <c r="K92" s="204"/>
      <c r="L92" s="209"/>
      <c r="M92" s="210"/>
      <c r="N92" s="211"/>
      <c r="O92" s="211"/>
      <c r="P92" s="212">
        <f>P93+P105+P116</f>
        <v>0</v>
      </c>
      <c r="Q92" s="211"/>
      <c r="R92" s="212">
        <f>R93+R105+R116</f>
        <v>0</v>
      </c>
      <c r="S92" s="211"/>
      <c r="T92" s="213">
        <f>T93+T105+T116</f>
        <v>0</v>
      </c>
      <c r="AR92" s="214" t="s">
        <v>153</v>
      </c>
      <c r="AT92" s="215" t="s">
        <v>71</v>
      </c>
      <c r="AU92" s="215" t="s">
        <v>72</v>
      </c>
      <c r="AY92" s="214" t="s">
        <v>124</v>
      </c>
      <c r="BK92" s="216">
        <f>BK93+BK105+BK116</f>
        <v>0</v>
      </c>
    </row>
    <row r="93" s="11" customFormat="1" ht="22.8" customHeight="1">
      <c r="B93" s="203"/>
      <c r="C93" s="204"/>
      <c r="D93" s="205" t="s">
        <v>71</v>
      </c>
      <c r="E93" s="217" t="s">
        <v>460</v>
      </c>
      <c r="F93" s="217" t="s">
        <v>461</v>
      </c>
      <c r="G93" s="204"/>
      <c r="H93" s="204"/>
      <c r="I93" s="207"/>
      <c r="J93" s="218">
        <f>BK93</f>
        <v>0</v>
      </c>
      <c r="K93" s="204"/>
      <c r="L93" s="209"/>
      <c r="M93" s="210"/>
      <c r="N93" s="211"/>
      <c r="O93" s="211"/>
      <c r="P93" s="212">
        <f>SUM(P94:P104)</f>
        <v>0</v>
      </c>
      <c r="Q93" s="211"/>
      <c r="R93" s="212">
        <f>SUM(R94:R104)</f>
        <v>0</v>
      </c>
      <c r="S93" s="211"/>
      <c r="T93" s="213">
        <f>SUM(T94:T104)</f>
        <v>0</v>
      </c>
      <c r="AR93" s="214" t="s">
        <v>153</v>
      </c>
      <c r="AT93" s="215" t="s">
        <v>71</v>
      </c>
      <c r="AU93" s="215" t="s">
        <v>79</v>
      </c>
      <c r="AY93" s="214" t="s">
        <v>124</v>
      </c>
      <c r="BK93" s="216">
        <f>SUM(BK94:BK104)</f>
        <v>0</v>
      </c>
    </row>
    <row r="94" s="1" customFormat="1" ht="16.5" customHeight="1">
      <c r="B94" s="38"/>
      <c r="C94" s="219" t="s">
        <v>145</v>
      </c>
      <c r="D94" s="219" t="s">
        <v>127</v>
      </c>
      <c r="E94" s="220" t="s">
        <v>462</v>
      </c>
      <c r="F94" s="221" t="s">
        <v>463</v>
      </c>
      <c r="G94" s="222" t="s">
        <v>464</v>
      </c>
      <c r="H94" s="223">
        <v>1</v>
      </c>
      <c r="I94" s="224"/>
      <c r="J94" s="225">
        <f>ROUND(I94*H94,2)</f>
        <v>0</v>
      </c>
      <c r="K94" s="221" t="s">
        <v>131</v>
      </c>
      <c r="L94" s="43"/>
      <c r="M94" s="226" t="s">
        <v>19</v>
      </c>
      <c r="N94" s="227" t="s">
        <v>43</v>
      </c>
      <c r="O94" s="83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0" t="s">
        <v>465</v>
      </c>
      <c r="AT94" s="230" t="s">
        <v>127</v>
      </c>
      <c r="AU94" s="230" t="s">
        <v>81</v>
      </c>
      <c r="AY94" s="17" t="s">
        <v>124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7" t="s">
        <v>79</v>
      </c>
      <c r="BK94" s="231">
        <f>ROUND(I94*H94,2)</f>
        <v>0</v>
      </c>
      <c r="BL94" s="17" t="s">
        <v>465</v>
      </c>
      <c r="BM94" s="230" t="s">
        <v>466</v>
      </c>
    </row>
    <row r="95" s="1" customFormat="1" ht="16.5" customHeight="1">
      <c r="B95" s="38"/>
      <c r="C95" s="219" t="s">
        <v>132</v>
      </c>
      <c r="D95" s="219" t="s">
        <v>127</v>
      </c>
      <c r="E95" s="220" t="s">
        <v>467</v>
      </c>
      <c r="F95" s="221" t="s">
        <v>468</v>
      </c>
      <c r="G95" s="222" t="s">
        <v>464</v>
      </c>
      <c r="H95" s="223">
        <v>1</v>
      </c>
      <c r="I95" s="224"/>
      <c r="J95" s="225">
        <f>ROUND(I95*H95,2)</f>
        <v>0</v>
      </c>
      <c r="K95" s="221" t="s">
        <v>131</v>
      </c>
      <c r="L95" s="43"/>
      <c r="M95" s="226" t="s">
        <v>19</v>
      </c>
      <c r="N95" s="227" t="s">
        <v>43</v>
      </c>
      <c r="O95" s="83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30" t="s">
        <v>465</v>
      </c>
      <c r="AT95" s="230" t="s">
        <v>127</v>
      </c>
      <c r="AU95" s="230" t="s">
        <v>81</v>
      </c>
      <c r="AY95" s="17" t="s">
        <v>124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7" t="s">
        <v>79</v>
      </c>
      <c r="BK95" s="231">
        <f>ROUND(I95*H95,2)</f>
        <v>0</v>
      </c>
      <c r="BL95" s="17" t="s">
        <v>465</v>
      </c>
      <c r="BM95" s="230" t="s">
        <v>469</v>
      </c>
    </row>
    <row r="96" s="1" customFormat="1" ht="16.5" customHeight="1">
      <c r="B96" s="38"/>
      <c r="C96" s="219" t="s">
        <v>153</v>
      </c>
      <c r="D96" s="219" t="s">
        <v>127</v>
      </c>
      <c r="E96" s="220" t="s">
        <v>470</v>
      </c>
      <c r="F96" s="221" t="s">
        <v>471</v>
      </c>
      <c r="G96" s="222" t="s">
        <v>464</v>
      </c>
      <c r="H96" s="223">
        <v>1</v>
      </c>
      <c r="I96" s="224"/>
      <c r="J96" s="225">
        <f>ROUND(I96*H96,2)</f>
        <v>0</v>
      </c>
      <c r="K96" s="221" t="s">
        <v>131</v>
      </c>
      <c r="L96" s="43"/>
      <c r="M96" s="226" t="s">
        <v>19</v>
      </c>
      <c r="N96" s="227" t="s">
        <v>43</v>
      </c>
      <c r="O96" s="83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30" t="s">
        <v>465</v>
      </c>
      <c r="AT96" s="230" t="s">
        <v>127</v>
      </c>
      <c r="AU96" s="230" t="s">
        <v>81</v>
      </c>
      <c r="AY96" s="17" t="s">
        <v>124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7" t="s">
        <v>79</v>
      </c>
      <c r="BK96" s="231">
        <f>ROUND(I96*H96,2)</f>
        <v>0</v>
      </c>
      <c r="BL96" s="17" t="s">
        <v>465</v>
      </c>
      <c r="BM96" s="230" t="s">
        <v>472</v>
      </c>
    </row>
    <row r="97" s="1" customFormat="1" ht="16.5" customHeight="1">
      <c r="B97" s="38"/>
      <c r="C97" s="219" t="s">
        <v>159</v>
      </c>
      <c r="D97" s="219" t="s">
        <v>127</v>
      </c>
      <c r="E97" s="220" t="s">
        <v>473</v>
      </c>
      <c r="F97" s="221" t="s">
        <v>474</v>
      </c>
      <c r="G97" s="222" t="s">
        <v>388</v>
      </c>
      <c r="H97" s="223">
        <v>1</v>
      </c>
      <c r="I97" s="224"/>
      <c r="J97" s="225">
        <f>ROUND(I97*H97,2)</f>
        <v>0</v>
      </c>
      <c r="K97" s="221" t="s">
        <v>131</v>
      </c>
      <c r="L97" s="43"/>
      <c r="M97" s="226" t="s">
        <v>19</v>
      </c>
      <c r="N97" s="227" t="s">
        <v>43</v>
      </c>
      <c r="O97" s="83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30" t="s">
        <v>465</v>
      </c>
      <c r="AT97" s="230" t="s">
        <v>127</v>
      </c>
      <c r="AU97" s="230" t="s">
        <v>81</v>
      </c>
      <c r="AY97" s="17" t="s">
        <v>124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7" t="s">
        <v>79</v>
      </c>
      <c r="BK97" s="231">
        <f>ROUND(I97*H97,2)</f>
        <v>0</v>
      </c>
      <c r="BL97" s="17" t="s">
        <v>465</v>
      </c>
      <c r="BM97" s="230" t="s">
        <v>475</v>
      </c>
    </row>
    <row r="98" s="1" customFormat="1">
      <c r="B98" s="38"/>
      <c r="C98" s="39"/>
      <c r="D98" s="232" t="s">
        <v>134</v>
      </c>
      <c r="E98" s="39"/>
      <c r="F98" s="233" t="s">
        <v>476</v>
      </c>
      <c r="G98" s="39"/>
      <c r="H98" s="39"/>
      <c r="I98" s="145"/>
      <c r="J98" s="39"/>
      <c r="K98" s="39"/>
      <c r="L98" s="43"/>
      <c r="M98" s="234"/>
      <c r="N98" s="83"/>
      <c r="O98" s="83"/>
      <c r="P98" s="83"/>
      <c r="Q98" s="83"/>
      <c r="R98" s="83"/>
      <c r="S98" s="83"/>
      <c r="T98" s="84"/>
      <c r="AT98" s="17" t="s">
        <v>134</v>
      </c>
      <c r="AU98" s="17" t="s">
        <v>81</v>
      </c>
    </row>
    <row r="99" s="1" customFormat="1" ht="16.5" customHeight="1">
      <c r="B99" s="38"/>
      <c r="C99" s="219" t="s">
        <v>168</v>
      </c>
      <c r="D99" s="219" t="s">
        <v>127</v>
      </c>
      <c r="E99" s="220" t="s">
        <v>477</v>
      </c>
      <c r="F99" s="221" t="s">
        <v>478</v>
      </c>
      <c r="G99" s="222" t="s">
        <v>388</v>
      </c>
      <c r="H99" s="223">
        <v>1</v>
      </c>
      <c r="I99" s="224"/>
      <c r="J99" s="225">
        <f>ROUND(I99*H99,2)</f>
        <v>0</v>
      </c>
      <c r="K99" s="221" t="s">
        <v>131</v>
      </c>
      <c r="L99" s="43"/>
      <c r="M99" s="226" t="s">
        <v>19</v>
      </c>
      <c r="N99" s="227" t="s">
        <v>43</v>
      </c>
      <c r="O99" s="83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30" t="s">
        <v>465</v>
      </c>
      <c r="AT99" s="230" t="s">
        <v>127</v>
      </c>
      <c r="AU99" s="230" t="s">
        <v>81</v>
      </c>
      <c r="AY99" s="17" t="s">
        <v>124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7" t="s">
        <v>79</v>
      </c>
      <c r="BK99" s="231">
        <f>ROUND(I99*H99,2)</f>
        <v>0</v>
      </c>
      <c r="BL99" s="17" t="s">
        <v>465</v>
      </c>
      <c r="BM99" s="230" t="s">
        <v>479</v>
      </c>
    </row>
    <row r="100" s="1" customFormat="1" ht="16.5" customHeight="1">
      <c r="B100" s="38"/>
      <c r="C100" s="219" t="s">
        <v>172</v>
      </c>
      <c r="D100" s="219" t="s">
        <v>127</v>
      </c>
      <c r="E100" s="220" t="s">
        <v>480</v>
      </c>
      <c r="F100" s="221" t="s">
        <v>481</v>
      </c>
      <c r="G100" s="222" t="s">
        <v>388</v>
      </c>
      <c r="H100" s="223">
        <v>1</v>
      </c>
      <c r="I100" s="224"/>
      <c r="J100" s="225">
        <f>ROUND(I100*H100,2)</f>
        <v>0</v>
      </c>
      <c r="K100" s="221" t="s">
        <v>131</v>
      </c>
      <c r="L100" s="43"/>
      <c r="M100" s="226" t="s">
        <v>19</v>
      </c>
      <c r="N100" s="227" t="s">
        <v>43</v>
      </c>
      <c r="O100" s="83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30" t="s">
        <v>465</v>
      </c>
      <c r="AT100" s="230" t="s">
        <v>127</v>
      </c>
      <c r="AU100" s="230" t="s">
        <v>81</v>
      </c>
      <c r="AY100" s="17" t="s">
        <v>124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7" t="s">
        <v>79</v>
      </c>
      <c r="BK100" s="231">
        <f>ROUND(I100*H100,2)</f>
        <v>0</v>
      </c>
      <c r="BL100" s="17" t="s">
        <v>465</v>
      </c>
      <c r="BM100" s="230" t="s">
        <v>482</v>
      </c>
    </row>
    <row r="101" s="1" customFormat="1" ht="16.5" customHeight="1">
      <c r="B101" s="38"/>
      <c r="C101" s="219" t="s">
        <v>182</v>
      </c>
      <c r="D101" s="219" t="s">
        <v>127</v>
      </c>
      <c r="E101" s="220" t="s">
        <v>483</v>
      </c>
      <c r="F101" s="221" t="s">
        <v>484</v>
      </c>
      <c r="G101" s="222" t="s">
        <v>388</v>
      </c>
      <c r="H101" s="223">
        <v>1</v>
      </c>
      <c r="I101" s="224"/>
      <c r="J101" s="225">
        <f>ROUND(I101*H101,2)</f>
        <v>0</v>
      </c>
      <c r="K101" s="221" t="s">
        <v>131</v>
      </c>
      <c r="L101" s="43"/>
      <c r="M101" s="226" t="s">
        <v>19</v>
      </c>
      <c r="N101" s="227" t="s">
        <v>43</v>
      </c>
      <c r="O101" s="83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30" t="s">
        <v>465</v>
      </c>
      <c r="AT101" s="230" t="s">
        <v>127</v>
      </c>
      <c r="AU101" s="230" t="s">
        <v>81</v>
      </c>
      <c r="AY101" s="17" t="s">
        <v>124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7" t="s">
        <v>79</v>
      </c>
      <c r="BK101" s="231">
        <f>ROUND(I101*H101,2)</f>
        <v>0</v>
      </c>
      <c r="BL101" s="17" t="s">
        <v>465</v>
      </c>
      <c r="BM101" s="230" t="s">
        <v>485</v>
      </c>
    </row>
    <row r="102" s="1" customFormat="1" ht="16.5" customHeight="1">
      <c r="B102" s="38"/>
      <c r="C102" s="219" t="s">
        <v>186</v>
      </c>
      <c r="D102" s="219" t="s">
        <v>127</v>
      </c>
      <c r="E102" s="220" t="s">
        <v>486</v>
      </c>
      <c r="F102" s="221" t="s">
        <v>487</v>
      </c>
      <c r="G102" s="222" t="s">
        <v>388</v>
      </c>
      <c r="H102" s="223">
        <v>1</v>
      </c>
      <c r="I102" s="224"/>
      <c r="J102" s="225">
        <f>ROUND(I102*H102,2)</f>
        <v>0</v>
      </c>
      <c r="K102" s="221" t="s">
        <v>131</v>
      </c>
      <c r="L102" s="43"/>
      <c r="M102" s="226" t="s">
        <v>19</v>
      </c>
      <c r="N102" s="227" t="s">
        <v>43</v>
      </c>
      <c r="O102" s="83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30" t="s">
        <v>465</v>
      </c>
      <c r="AT102" s="230" t="s">
        <v>127</v>
      </c>
      <c r="AU102" s="230" t="s">
        <v>81</v>
      </c>
      <c r="AY102" s="17" t="s">
        <v>124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7" t="s">
        <v>79</v>
      </c>
      <c r="BK102" s="231">
        <f>ROUND(I102*H102,2)</f>
        <v>0</v>
      </c>
      <c r="BL102" s="17" t="s">
        <v>465</v>
      </c>
      <c r="BM102" s="230" t="s">
        <v>488</v>
      </c>
    </row>
    <row r="103" s="12" customFormat="1">
      <c r="B103" s="235"/>
      <c r="C103" s="236"/>
      <c r="D103" s="232" t="s">
        <v>136</v>
      </c>
      <c r="E103" s="237" t="s">
        <v>19</v>
      </c>
      <c r="F103" s="238" t="s">
        <v>489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136</v>
      </c>
      <c r="AU103" s="244" t="s">
        <v>81</v>
      </c>
      <c r="AV103" s="12" t="s">
        <v>79</v>
      </c>
      <c r="AW103" s="12" t="s">
        <v>33</v>
      </c>
      <c r="AX103" s="12" t="s">
        <v>72</v>
      </c>
      <c r="AY103" s="244" t="s">
        <v>124</v>
      </c>
    </row>
    <row r="104" s="13" customFormat="1">
      <c r="B104" s="245"/>
      <c r="C104" s="246"/>
      <c r="D104" s="232" t="s">
        <v>136</v>
      </c>
      <c r="E104" s="247" t="s">
        <v>19</v>
      </c>
      <c r="F104" s="248" t="s">
        <v>79</v>
      </c>
      <c r="G104" s="246"/>
      <c r="H104" s="249">
        <v>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136</v>
      </c>
      <c r="AU104" s="255" t="s">
        <v>81</v>
      </c>
      <c r="AV104" s="13" t="s">
        <v>81</v>
      </c>
      <c r="AW104" s="13" t="s">
        <v>33</v>
      </c>
      <c r="AX104" s="13" t="s">
        <v>79</v>
      </c>
      <c r="AY104" s="255" t="s">
        <v>124</v>
      </c>
    </row>
    <row r="105" s="11" customFormat="1" ht="22.8" customHeight="1">
      <c r="B105" s="203"/>
      <c r="C105" s="204"/>
      <c r="D105" s="205" t="s">
        <v>71</v>
      </c>
      <c r="E105" s="217" t="s">
        <v>490</v>
      </c>
      <c r="F105" s="217" t="s">
        <v>491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SUM(P106:P115)</f>
        <v>0</v>
      </c>
      <c r="Q105" s="211"/>
      <c r="R105" s="212">
        <f>SUM(R106:R115)</f>
        <v>0</v>
      </c>
      <c r="S105" s="211"/>
      <c r="T105" s="213">
        <f>SUM(T106:T115)</f>
        <v>0</v>
      </c>
      <c r="AR105" s="214" t="s">
        <v>153</v>
      </c>
      <c r="AT105" s="215" t="s">
        <v>71</v>
      </c>
      <c r="AU105" s="215" t="s">
        <v>79</v>
      </c>
      <c r="AY105" s="214" t="s">
        <v>124</v>
      </c>
      <c r="BK105" s="216">
        <f>SUM(BK106:BK115)</f>
        <v>0</v>
      </c>
    </row>
    <row r="106" s="1" customFormat="1" ht="16.5" customHeight="1">
      <c r="B106" s="38"/>
      <c r="C106" s="219" t="s">
        <v>192</v>
      </c>
      <c r="D106" s="219" t="s">
        <v>127</v>
      </c>
      <c r="E106" s="220" t="s">
        <v>492</v>
      </c>
      <c r="F106" s="221" t="s">
        <v>493</v>
      </c>
      <c r="G106" s="222" t="s">
        <v>388</v>
      </c>
      <c r="H106" s="223">
        <v>2</v>
      </c>
      <c r="I106" s="224"/>
      <c r="J106" s="225">
        <f>ROUND(I106*H106,2)</f>
        <v>0</v>
      </c>
      <c r="K106" s="221" t="s">
        <v>131</v>
      </c>
      <c r="L106" s="43"/>
      <c r="M106" s="226" t="s">
        <v>19</v>
      </c>
      <c r="N106" s="227" t="s">
        <v>43</v>
      </c>
      <c r="O106" s="83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30" t="s">
        <v>465</v>
      </c>
      <c r="AT106" s="230" t="s">
        <v>127</v>
      </c>
      <c r="AU106" s="230" t="s">
        <v>81</v>
      </c>
      <c r="AY106" s="17" t="s">
        <v>124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7" t="s">
        <v>79</v>
      </c>
      <c r="BK106" s="231">
        <f>ROUND(I106*H106,2)</f>
        <v>0</v>
      </c>
      <c r="BL106" s="17" t="s">
        <v>465</v>
      </c>
      <c r="BM106" s="230" t="s">
        <v>494</v>
      </c>
    </row>
    <row r="107" s="1" customFormat="1">
      <c r="B107" s="38"/>
      <c r="C107" s="39"/>
      <c r="D107" s="232" t="s">
        <v>134</v>
      </c>
      <c r="E107" s="39"/>
      <c r="F107" s="233" t="s">
        <v>495</v>
      </c>
      <c r="G107" s="39"/>
      <c r="H107" s="39"/>
      <c r="I107" s="145"/>
      <c r="J107" s="39"/>
      <c r="K107" s="39"/>
      <c r="L107" s="43"/>
      <c r="M107" s="234"/>
      <c r="N107" s="83"/>
      <c r="O107" s="83"/>
      <c r="P107" s="83"/>
      <c r="Q107" s="83"/>
      <c r="R107" s="83"/>
      <c r="S107" s="83"/>
      <c r="T107" s="84"/>
      <c r="AT107" s="17" t="s">
        <v>134</v>
      </c>
      <c r="AU107" s="17" t="s">
        <v>81</v>
      </c>
    </row>
    <row r="108" s="1" customFormat="1" ht="16.5" customHeight="1">
      <c r="B108" s="38"/>
      <c r="C108" s="219" t="s">
        <v>202</v>
      </c>
      <c r="D108" s="219" t="s">
        <v>127</v>
      </c>
      <c r="E108" s="220" t="s">
        <v>496</v>
      </c>
      <c r="F108" s="221" t="s">
        <v>497</v>
      </c>
      <c r="G108" s="222" t="s">
        <v>162</v>
      </c>
      <c r="H108" s="223">
        <v>25</v>
      </c>
      <c r="I108" s="224"/>
      <c r="J108" s="225">
        <f>ROUND(I108*H108,2)</f>
        <v>0</v>
      </c>
      <c r="K108" s="221" t="s">
        <v>131</v>
      </c>
      <c r="L108" s="43"/>
      <c r="M108" s="226" t="s">
        <v>19</v>
      </c>
      <c r="N108" s="227" t="s">
        <v>43</v>
      </c>
      <c r="O108" s="83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30" t="s">
        <v>132</v>
      </c>
      <c r="AT108" s="230" t="s">
        <v>127</v>
      </c>
      <c r="AU108" s="230" t="s">
        <v>81</v>
      </c>
      <c r="AY108" s="17" t="s">
        <v>124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7" t="s">
        <v>79</v>
      </c>
      <c r="BK108" s="231">
        <f>ROUND(I108*H108,2)</f>
        <v>0</v>
      </c>
      <c r="BL108" s="17" t="s">
        <v>132</v>
      </c>
      <c r="BM108" s="230" t="s">
        <v>498</v>
      </c>
    </row>
    <row r="109" s="1" customFormat="1" ht="16.5" customHeight="1">
      <c r="B109" s="38"/>
      <c r="C109" s="219" t="s">
        <v>204</v>
      </c>
      <c r="D109" s="219" t="s">
        <v>127</v>
      </c>
      <c r="E109" s="220" t="s">
        <v>499</v>
      </c>
      <c r="F109" s="221" t="s">
        <v>500</v>
      </c>
      <c r="G109" s="222" t="s">
        <v>162</v>
      </c>
      <c r="H109" s="223">
        <v>25</v>
      </c>
      <c r="I109" s="224"/>
      <c r="J109" s="225">
        <f>ROUND(I109*H109,2)</f>
        <v>0</v>
      </c>
      <c r="K109" s="221" t="s">
        <v>131</v>
      </c>
      <c r="L109" s="43"/>
      <c r="M109" s="226" t="s">
        <v>19</v>
      </c>
      <c r="N109" s="227" t="s">
        <v>43</v>
      </c>
      <c r="O109" s="83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30" t="s">
        <v>132</v>
      </c>
      <c r="AT109" s="230" t="s">
        <v>127</v>
      </c>
      <c r="AU109" s="230" t="s">
        <v>81</v>
      </c>
      <c r="AY109" s="17" t="s">
        <v>124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7" t="s">
        <v>79</v>
      </c>
      <c r="BK109" s="231">
        <f>ROUND(I109*H109,2)</f>
        <v>0</v>
      </c>
      <c r="BL109" s="17" t="s">
        <v>132</v>
      </c>
      <c r="BM109" s="230" t="s">
        <v>501</v>
      </c>
    </row>
    <row r="110" s="1" customFormat="1" ht="16.5" customHeight="1">
      <c r="B110" s="38"/>
      <c r="C110" s="219" t="s">
        <v>208</v>
      </c>
      <c r="D110" s="219" t="s">
        <v>127</v>
      </c>
      <c r="E110" s="220" t="s">
        <v>502</v>
      </c>
      <c r="F110" s="221" t="s">
        <v>503</v>
      </c>
      <c r="G110" s="222" t="s">
        <v>305</v>
      </c>
      <c r="H110" s="223">
        <v>125</v>
      </c>
      <c r="I110" s="224"/>
      <c r="J110" s="225">
        <f>ROUND(I110*H110,2)</f>
        <v>0</v>
      </c>
      <c r="K110" s="221" t="s">
        <v>131</v>
      </c>
      <c r="L110" s="43"/>
      <c r="M110" s="226" t="s">
        <v>19</v>
      </c>
      <c r="N110" s="227" t="s">
        <v>43</v>
      </c>
      <c r="O110" s="83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30" t="s">
        <v>465</v>
      </c>
      <c r="AT110" s="230" t="s">
        <v>127</v>
      </c>
      <c r="AU110" s="230" t="s">
        <v>81</v>
      </c>
      <c r="AY110" s="17" t="s">
        <v>124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7" t="s">
        <v>79</v>
      </c>
      <c r="BK110" s="231">
        <f>ROUND(I110*H110,2)</f>
        <v>0</v>
      </c>
      <c r="BL110" s="17" t="s">
        <v>465</v>
      </c>
      <c r="BM110" s="230" t="s">
        <v>504</v>
      </c>
    </row>
    <row r="111" s="1" customFormat="1">
      <c r="B111" s="38"/>
      <c r="C111" s="39"/>
      <c r="D111" s="232" t="s">
        <v>134</v>
      </c>
      <c r="E111" s="39"/>
      <c r="F111" s="233" t="s">
        <v>505</v>
      </c>
      <c r="G111" s="39"/>
      <c r="H111" s="39"/>
      <c r="I111" s="145"/>
      <c r="J111" s="39"/>
      <c r="K111" s="39"/>
      <c r="L111" s="43"/>
      <c r="M111" s="234"/>
      <c r="N111" s="83"/>
      <c r="O111" s="83"/>
      <c r="P111" s="83"/>
      <c r="Q111" s="83"/>
      <c r="R111" s="83"/>
      <c r="S111" s="83"/>
      <c r="T111" s="84"/>
      <c r="AT111" s="17" t="s">
        <v>134</v>
      </c>
      <c r="AU111" s="17" t="s">
        <v>81</v>
      </c>
    </row>
    <row r="112" s="13" customFormat="1">
      <c r="B112" s="245"/>
      <c r="C112" s="246"/>
      <c r="D112" s="232" t="s">
        <v>136</v>
      </c>
      <c r="E112" s="247" t="s">
        <v>19</v>
      </c>
      <c r="F112" s="248" t="s">
        <v>506</v>
      </c>
      <c r="G112" s="246"/>
      <c r="H112" s="249">
        <v>125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136</v>
      </c>
      <c r="AU112" s="255" t="s">
        <v>81</v>
      </c>
      <c r="AV112" s="13" t="s">
        <v>81</v>
      </c>
      <c r="AW112" s="13" t="s">
        <v>33</v>
      </c>
      <c r="AX112" s="13" t="s">
        <v>79</v>
      </c>
      <c r="AY112" s="255" t="s">
        <v>124</v>
      </c>
    </row>
    <row r="113" s="1" customFormat="1" ht="24" customHeight="1">
      <c r="B113" s="38"/>
      <c r="C113" s="219" t="s">
        <v>8</v>
      </c>
      <c r="D113" s="219" t="s">
        <v>127</v>
      </c>
      <c r="E113" s="220" t="s">
        <v>507</v>
      </c>
      <c r="F113" s="221" t="s">
        <v>508</v>
      </c>
      <c r="G113" s="222" t="s">
        <v>162</v>
      </c>
      <c r="H113" s="223">
        <v>1200</v>
      </c>
      <c r="I113" s="224"/>
      <c r="J113" s="225">
        <f>ROUND(I113*H113,2)</f>
        <v>0</v>
      </c>
      <c r="K113" s="221" t="s">
        <v>131</v>
      </c>
      <c r="L113" s="43"/>
      <c r="M113" s="226" t="s">
        <v>19</v>
      </c>
      <c r="N113" s="227" t="s">
        <v>43</v>
      </c>
      <c r="O113" s="83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30" t="s">
        <v>132</v>
      </c>
      <c r="AT113" s="230" t="s">
        <v>127</v>
      </c>
      <c r="AU113" s="230" t="s">
        <v>81</v>
      </c>
      <c r="AY113" s="17" t="s">
        <v>124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7" t="s">
        <v>79</v>
      </c>
      <c r="BK113" s="231">
        <f>ROUND(I113*H113,2)</f>
        <v>0</v>
      </c>
      <c r="BL113" s="17" t="s">
        <v>132</v>
      </c>
      <c r="BM113" s="230" t="s">
        <v>509</v>
      </c>
    </row>
    <row r="114" s="1" customFormat="1" ht="16.5" customHeight="1">
      <c r="B114" s="38"/>
      <c r="C114" s="219" t="s">
        <v>213</v>
      </c>
      <c r="D114" s="219" t="s">
        <v>127</v>
      </c>
      <c r="E114" s="220" t="s">
        <v>510</v>
      </c>
      <c r="F114" s="221" t="s">
        <v>511</v>
      </c>
      <c r="G114" s="222" t="s">
        <v>162</v>
      </c>
      <c r="H114" s="223">
        <v>25</v>
      </c>
      <c r="I114" s="224"/>
      <c r="J114" s="225">
        <f>ROUND(I114*H114,2)</f>
        <v>0</v>
      </c>
      <c r="K114" s="221" t="s">
        <v>131</v>
      </c>
      <c r="L114" s="43"/>
      <c r="M114" s="226" t="s">
        <v>19</v>
      </c>
      <c r="N114" s="227" t="s">
        <v>43</v>
      </c>
      <c r="O114" s="83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30" t="s">
        <v>132</v>
      </c>
      <c r="AT114" s="230" t="s">
        <v>127</v>
      </c>
      <c r="AU114" s="230" t="s">
        <v>81</v>
      </c>
      <c r="AY114" s="17" t="s">
        <v>124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7" t="s">
        <v>79</v>
      </c>
      <c r="BK114" s="231">
        <f>ROUND(I114*H114,2)</f>
        <v>0</v>
      </c>
      <c r="BL114" s="17" t="s">
        <v>132</v>
      </c>
      <c r="BM114" s="230" t="s">
        <v>512</v>
      </c>
    </row>
    <row r="115" s="1" customFormat="1" ht="16.5" customHeight="1">
      <c r="B115" s="38"/>
      <c r="C115" s="219" t="s">
        <v>215</v>
      </c>
      <c r="D115" s="219" t="s">
        <v>127</v>
      </c>
      <c r="E115" s="220" t="s">
        <v>513</v>
      </c>
      <c r="F115" s="221" t="s">
        <v>514</v>
      </c>
      <c r="G115" s="222" t="s">
        <v>162</v>
      </c>
      <c r="H115" s="223">
        <v>25</v>
      </c>
      <c r="I115" s="224"/>
      <c r="J115" s="225">
        <f>ROUND(I115*H115,2)</f>
        <v>0</v>
      </c>
      <c r="K115" s="221" t="s">
        <v>131</v>
      </c>
      <c r="L115" s="43"/>
      <c r="M115" s="226" t="s">
        <v>19</v>
      </c>
      <c r="N115" s="227" t="s">
        <v>43</v>
      </c>
      <c r="O115" s="83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30" t="s">
        <v>132</v>
      </c>
      <c r="AT115" s="230" t="s">
        <v>127</v>
      </c>
      <c r="AU115" s="230" t="s">
        <v>81</v>
      </c>
      <c r="AY115" s="17" t="s">
        <v>124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7" t="s">
        <v>79</v>
      </c>
      <c r="BK115" s="231">
        <f>ROUND(I115*H115,2)</f>
        <v>0</v>
      </c>
      <c r="BL115" s="17" t="s">
        <v>132</v>
      </c>
      <c r="BM115" s="230" t="s">
        <v>515</v>
      </c>
    </row>
    <row r="116" s="11" customFormat="1" ht="22.8" customHeight="1">
      <c r="B116" s="203"/>
      <c r="C116" s="204"/>
      <c r="D116" s="205" t="s">
        <v>71</v>
      </c>
      <c r="E116" s="217" t="s">
        <v>516</v>
      </c>
      <c r="F116" s="217" t="s">
        <v>517</v>
      </c>
      <c r="G116" s="204"/>
      <c r="H116" s="204"/>
      <c r="I116" s="207"/>
      <c r="J116" s="218">
        <f>BK116</f>
        <v>0</v>
      </c>
      <c r="K116" s="204"/>
      <c r="L116" s="209"/>
      <c r="M116" s="210"/>
      <c r="N116" s="211"/>
      <c r="O116" s="211"/>
      <c r="P116" s="212">
        <f>SUM(P117:P118)</f>
        <v>0</v>
      </c>
      <c r="Q116" s="211"/>
      <c r="R116" s="212">
        <f>SUM(R117:R118)</f>
        <v>0</v>
      </c>
      <c r="S116" s="211"/>
      <c r="T116" s="213">
        <f>SUM(T117:T118)</f>
        <v>0</v>
      </c>
      <c r="AR116" s="214" t="s">
        <v>153</v>
      </c>
      <c r="AT116" s="215" t="s">
        <v>71</v>
      </c>
      <c r="AU116" s="215" t="s">
        <v>79</v>
      </c>
      <c r="AY116" s="214" t="s">
        <v>124</v>
      </c>
      <c r="BK116" s="216">
        <f>SUM(BK117:BK118)</f>
        <v>0</v>
      </c>
    </row>
    <row r="117" s="1" customFormat="1" ht="16.5" customHeight="1">
      <c r="B117" s="38"/>
      <c r="C117" s="219" t="s">
        <v>218</v>
      </c>
      <c r="D117" s="219" t="s">
        <v>127</v>
      </c>
      <c r="E117" s="220" t="s">
        <v>518</v>
      </c>
      <c r="F117" s="221" t="s">
        <v>519</v>
      </c>
      <c r="G117" s="222" t="s">
        <v>464</v>
      </c>
      <c r="H117" s="223">
        <v>1</v>
      </c>
      <c r="I117" s="224"/>
      <c r="J117" s="225">
        <f>ROUND(I117*H117,2)</f>
        <v>0</v>
      </c>
      <c r="K117" s="221" t="s">
        <v>131</v>
      </c>
      <c r="L117" s="43"/>
      <c r="M117" s="226" t="s">
        <v>19</v>
      </c>
      <c r="N117" s="227" t="s">
        <v>43</v>
      </c>
      <c r="O117" s="83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30" t="s">
        <v>465</v>
      </c>
      <c r="AT117" s="230" t="s">
        <v>127</v>
      </c>
      <c r="AU117" s="230" t="s">
        <v>81</v>
      </c>
      <c r="AY117" s="17" t="s">
        <v>124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7" t="s">
        <v>79</v>
      </c>
      <c r="BK117" s="231">
        <f>ROUND(I117*H117,2)</f>
        <v>0</v>
      </c>
      <c r="BL117" s="17" t="s">
        <v>465</v>
      </c>
      <c r="BM117" s="230" t="s">
        <v>520</v>
      </c>
    </row>
    <row r="118" s="1" customFormat="1">
      <c r="B118" s="38"/>
      <c r="C118" s="39"/>
      <c r="D118" s="232" t="s">
        <v>134</v>
      </c>
      <c r="E118" s="39"/>
      <c r="F118" s="233" t="s">
        <v>521</v>
      </c>
      <c r="G118" s="39"/>
      <c r="H118" s="39"/>
      <c r="I118" s="145"/>
      <c r="J118" s="39"/>
      <c r="K118" s="39"/>
      <c r="L118" s="43"/>
      <c r="M118" s="284"/>
      <c r="N118" s="279"/>
      <c r="O118" s="279"/>
      <c r="P118" s="279"/>
      <c r="Q118" s="279"/>
      <c r="R118" s="279"/>
      <c r="S118" s="279"/>
      <c r="T118" s="285"/>
      <c r="AT118" s="17" t="s">
        <v>134</v>
      </c>
      <c r="AU118" s="17" t="s">
        <v>81</v>
      </c>
    </row>
    <row r="119" s="1" customFormat="1" ht="6.96" customHeight="1">
      <c r="B119" s="58"/>
      <c r="C119" s="59"/>
      <c r="D119" s="59"/>
      <c r="E119" s="59"/>
      <c r="F119" s="59"/>
      <c r="G119" s="59"/>
      <c r="H119" s="59"/>
      <c r="I119" s="170"/>
      <c r="J119" s="59"/>
      <c r="K119" s="59"/>
      <c r="L119" s="43"/>
    </row>
  </sheetData>
  <sheetProtection sheet="1" autoFilter="0" formatColumns="0" formatRows="0" objects="1" scenarios="1" spinCount="100000" saltValue="qK05tBHvWFJDyHQY2aCVt0CEBnA/Y5QRauI69TVyTH4mioK6WY+J5mOa4JBwzfo8Df7of1hehgOv/RUt8M7KTQ==" hashValue="O/ZueWYFoZsVG0kVRMdOu1NXRVWOl5ZHx3Hk9iQslgikRix85yqvFG6L/DTBgTGRYiiN9zicP/BMA7ngSp6YLQ==" algorithmName="SHA-512" password="CC35"/>
  <autoFilter ref="C84:K1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6" customWidth="1"/>
    <col min="2" max="2" width="1.664063" style="286" customWidth="1"/>
    <col min="3" max="4" width="5" style="286" customWidth="1"/>
    <col min="5" max="5" width="11.67" style="286" customWidth="1"/>
    <col min="6" max="6" width="9.17" style="286" customWidth="1"/>
    <col min="7" max="7" width="5" style="286" customWidth="1"/>
    <col min="8" max="8" width="77.83" style="286" customWidth="1"/>
    <col min="9" max="10" width="20" style="286" customWidth="1"/>
    <col min="11" max="11" width="1.664063" style="286" customWidth="1"/>
  </cols>
  <sheetData>
    <row r="1" ht="37.5" customHeight="1"/>
    <row r="2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5" customFormat="1" ht="45" customHeight="1">
      <c r="B3" s="290"/>
      <c r="C3" s="291" t="s">
        <v>522</v>
      </c>
      <c r="D3" s="291"/>
      <c r="E3" s="291"/>
      <c r="F3" s="291"/>
      <c r="G3" s="291"/>
      <c r="H3" s="291"/>
      <c r="I3" s="291"/>
      <c r="J3" s="291"/>
      <c r="K3" s="292"/>
    </row>
    <row r="4" ht="25.5" customHeight="1">
      <c r="B4" s="293"/>
      <c r="C4" s="294" t="s">
        <v>523</v>
      </c>
      <c r="D4" s="294"/>
      <c r="E4" s="294"/>
      <c r="F4" s="294"/>
      <c r="G4" s="294"/>
      <c r="H4" s="294"/>
      <c r="I4" s="294"/>
      <c r="J4" s="294"/>
      <c r="K4" s="295"/>
    </row>
    <row r="5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ht="15" customHeight="1">
      <c r="B6" s="293"/>
      <c r="C6" s="297" t="s">
        <v>524</v>
      </c>
      <c r="D6" s="297"/>
      <c r="E6" s="297"/>
      <c r="F6" s="297"/>
      <c r="G6" s="297"/>
      <c r="H6" s="297"/>
      <c r="I6" s="297"/>
      <c r="J6" s="297"/>
      <c r="K6" s="295"/>
    </row>
    <row r="7" ht="15" customHeight="1">
      <c r="B7" s="298"/>
      <c r="C7" s="297" t="s">
        <v>525</v>
      </c>
      <c r="D7" s="297"/>
      <c r="E7" s="297"/>
      <c r="F7" s="297"/>
      <c r="G7" s="297"/>
      <c r="H7" s="297"/>
      <c r="I7" s="297"/>
      <c r="J7" s="297"/>
      <c r="K7" s="295"/>
    </row>
    <row r="8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ht="15" customHeight="1">
      <c r="B9" s="298"/>
      <c r="C9" s="297" t="s">
        <v>526</v>
      </c>
      <c r="D9" s="297"/>
      <c r="E9" s="297"/>
      <c r="F9" s="297"/>
      <c r="G9" s="297"/>
      <c r="H9" s="297"/>
      <c r="I9" s="297"/>
      <c r="J9" s="297"/>
      <c r="K9" s="295"/>
    </row>
    <row r="10" ht="15" customHeight="1">
      <c r="B10" s="298"/>
      <c r="C10" s="297"/>
      <c r="D10" s="297" t="s">
        <v>527</v>
      </c>
      <c r="E10" s="297"/>
      <c r="F10" s="297"/>
      <c r="G10" s="297"/>
      <c r="H10" s="297"/>
      <c r="I10" s="297"/>
      <c r="J10" s="297"/>
      <c r="K10" s="295"/>
    </row>
    <row r="11" ht="15" customHeight="1">
      <c r="B11" s="298"/>
      <c r="C11" s="299"/>
      <c r="D11" s="297" t="s">
        <v>528</v>
      </c>
      <c r="E11" s="297"/>
      <c r="F11" s="297"/>
      <c r="G11" s="297"/>
      <c r="H11" s="297"/>
      <c r="I11" s="297"/>
      <c r="J11" s="297"/>
      <c r="K11" s="295"/>
    </row>
    <row r="12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ht="15" customHeight="1">
      <c r="B13" s="298"/>
      <c r="C13" s="299"/>
      <c r="D13" s="300" t="s">
        <v>529</v>
      </c>
      <c r="E13" s="297"/>
      <c r="F13" s="297"/>
      <c r="G13" s="297"/>
      <c r="H13" s="297"/>
      <c r="I13" s="297"/>
      <c r="J13" s="297"/>
      <c r="K13" s="295"/>
    </row>
    <row r="14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ht="15" customHeight="1">
      <c r="B15" s="298"/>
      <c r="C15" s="299"/>
      <c r="D15" s="297" t="s">
        <v>530</v>
      </c>
      <c r="E15" s="297"/>
      <c r="F15" s="297"/>
      <c r="G15" s="297"/>
      <c r="H15" s="297"/>
      <c r="I15" s="297"/>
      <c r="J15" s="297"/>
      <c r="K15" s="295"/>
    </row>
    <row r="16" ht="15" customHeight="1">
      <c r="B16" s="298"/>
      <c r="C16" s="299"/>
      <c r="D16" s="297" t="s">
        <v>531</v>
      </c>
      <c r="E16" s="297"/>
      <c r="F16" s="297"/>
      <c r="G16" s="297"/>
      <c r="H16" s="297"/>
      <c r="I16" s="297"/>
      <c r="J16" s="297"/>
      <c r="K16" s="295"/>
    </row>
    <row r="17" ht="15" customHeight="1">
      <c r="B17" s="298"/>
      <c r="C17" s="299"/>
      <c r="D17" s="297" t="s">
        <v>532</v>
      </c>
      <c r="E17" s="297"/>
      <c r="F17" s="297"/>
      <c r="G17" s="297"/>
      <c r="H17" s="297"/>
      <c r="I17" s="297"/>
      <c r="J17" s="297"/>
      <c r="K17" s="295"/>
    </row>
    <row r="18" ht="15" customHeight="1">
      <c r="B18" s="298"/>
      <c r="C18" s="299"/>
      <c r="D18" s="299"/>
      <c r="E18" s="301" t="s">
        <v>78</v>
      </c>
      <c r="F18" s="297" t="s">
        <v>533</v>
      </c>
      <c r="G18" s="297"/>
      <c r="H18" s="297"/>
      <c r="I18" s="297"/>
      <c r="J18" s="297"/>
      <c r="K18" s="295"/>
    </row>
    <row r="19" ht="15" customHeight="1">
      <c r="B19" s="298"/>
      <c r="C19" s="299"/>
      <c r="D19" s="299"/>
      <c r="E19" s="301" t="s">
        <v>534</v>
      </c>
      <c r="F19" s="297" t="s">
        <v>535</v>
      </c>
      <c r="G19" s="297"/>
      <c r="H19" s="297"/>
      <c r="I19" s="297"/>
      <c r="J19" s="297"/>
      <c r="K19" s="295"/>
    </row>
    <row r="20" ht="15" customHeight="1">
      <c r="B20" s="298"/>
      <c r="C20" s="299"/>
      <c r="D20" s="299"/>
      <c r="E20" s="301" t="s">
        <v>536</v>
      </c>
      <c r="F20" s="297" t="s">
        <v>537</v>
      </c>
      <c r="G20" s="297"/>
      <c r="H20" s="297"/>
      <c r="I20" s="297"/>
      <c r="J20" s="297"/>
      <c r="K20" s="295"/>
    </row>
    <row r="21" ht="15" customHeight="1">
      <c r="B21" s="298"/>
      <c r="C21" s="299"/>
      <c r="D21" s="299"/>
      <c r="E21" s="301" t="s">
        <v>538</v>
      </c>
      <c r="F21" s="297" t="s">
        <v>539</v>
      </c>
      <c r="G21" s="297"/>
      <c r="H21" s="297"/>
      <c r="I21" s="297"/>
      <c r="J21" s="297"/>
      <c r="K21" s="295"/>
    </row>
    <row r="22" ht="15" customHeight="1">
      <c r="B22" s="298"/>
      <c r="C22" s="299"/>
      <c r="D22" s="299"/>
      <c r="E22" s="301" t="s">
        <v>540</v>
      </c>
      <c r="F22" s="297" t="s">
        <v>541</v>
      </c>
      <c r="G22" s="297"/>
      <c r="H22" s="297"/>
      <c r="I22" s="297"/>
      <c r="J22" s="297"/>
      <c r="K22" s="295"/>
    </row>
    <row r="23" ht="15" customHeight="1">
      <c r="B23" s="298"/>
      <c r="C23" s="299"/>
      <c r="D23" s="299"/>
      <c r="E23" s="301" t="s">
        <v>85</v>
      </c>
      <c r="F23" s="297" t="s">
        <v>542</v>
      </c>
      <c r="G23" s="297"/>
      <c r="H23" s="297"/>
      <c r="I23" s="297"/>
      <c r="J23" s="297"/>
      <c r="K23" s="295"/>
    </row>
    <row r="24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ht="15" customHeight="1">
      <c r="B25" s="298"/>
      <c r="C25" s="297" t="s">
        <v>543</v>
      </c>
      <c r="D25" s="297"/>
      <c r="E25" s="297"/>
      <c r="F25" s="297"/>
      <c r="G25" s="297"/>
      <c r="H25" s="297"/>
      <c r="I25" s="297"/>
      <c r="J25" s="297"/>
      <c r="K25" s="295"/>
    </row>
    <row r="26" ht="15" customHeight="1">
      <c r="B26" s="298"/>
      <c r="C26" s="297" t="s">
        <v>544</v>
      </c>
      <c r="D26" s="297"/>
      <c r="E26" s="297"/>
      <c r="F26" s="297"/>
      <c r="G26" s="297"/>
      <c r="H26" s="297"/>
      <c r="I26" s="297"/>
      <c r="J26" s="297"/>
      <c r="K26" s="295"/>
    </row>
    <row r="27" ht="15" customHeight="1">
      <c r="B27" s="298"/>
      <c r="C27" s="297"/>
      <c r="D27" s="297" t="s">
        <v>545</v>
      </c>
      <c r="E27" s="297"/>
      <c r="F27" s="297"/>
      <c r="G27" s="297"/>
      <c r="H27" s="297"/>
      <c r="I27" s="297"/>
      <c r="J27" s="297"/>
      <c r="K27" s="295"/>
    </row>
    <row r="28" ht="15" customHeight="1">
      <c r="B28" s="298"/>
      <c r="C28" s="299"/>
      <c r="D28" s="297" t="s">
        <v>546</v>
      </c>
      <c r="E28" s="297"/>
      <c r="F28" s="297"/>
      <c r="G28" s="297"/>
      <c r="H28" s="297"/>
      <c r="I28" s="297"/>
      <c r="J28" s="297"/>
      <c r="K28" s="295"/>
    </row>
    <row r="29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ht="15" customHeight="1">
      <c r="B30" s="298"/>
      <c r="C30" s="299"/>
      <c r="D30" s="297" t="s">
        <v>547</v>
      </c>
      <c r="E30" s="297"/>
      <c r="F30" s="297"/>
      <c r="G30" s="297"/>
      <c r="H30" s="297"/>
      <c r="I30" s="297"/>
      <c r="J30" s="297"/>
      <c r="K30" s="295"/>
    </row>
    <row r="31" ht="15" customHeight="1">
      <c r="B31" s="298"/>
      <c r="C31" s="299"/>
      <c r="D31" s="297" t="s">
        <v>548</v>
      </c>
      <c r="E31" s="297"/>
      <c r="F31" s="297"/>
      <c r="G31" s="297"/>
      <c r="H31" s="297"/>
      <c r="I31" s="297"/>
      <c r="J31" s="297"/>
      <c r="K31" s="295"/>
    </row>
    <row r="32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ht="15" customHeight="1">
      <c r="B33" s="298"/>
      <c r="C33" s="299"/>
      <c r="D33" s="297" t="s">
        <v>549</v>
      </c>
      <c r="E33" s="297"/>
      <c r="F33" s="297"/>
      <c r="G33" s="297"/>
      <c r="H33" s="297"/>
      <c r="I33" s="297"/>
      <c r="J33" s="297"/>
      <c r="K33" s="295"/>
    </row>
    <row r="34" ht="15" customHeight="1">
      <c r="B34" s="298"/>
      <c r="C34" s="299"/>
      <c r="D34" s="297" t="s">
        <v>550</v>
      </c>
      <c r="E34" s="297"/>
      <c r="F34" s="297"/>
      <c r="G34" s="297"/>
      <c r="H34" s="297"/>
      <c r="I34" s="297"/>
      <c r="J34" s="297"/>
      <c r="K34" s="295"/>
    </row>
    <row r="35" ht="15" customHeight="1">
      <c r="B35" s="298"/>
      <c r="C35" s="299"/>
      <c r="D35" s="297" t="s">
        <v>551</v>
      </c>
      <c r="E35" s="297"/>
      <c r="F35" s="297"/>
      <c r="G35" s="297"/>
      <c r="H35" s="297"/>
      <c r="I35" s="297"/>
      <c r="J35" s="297"/>
      <c r="K35" s="295"/>
    </row>
    <row r="36" ht="15" customHeight="1">
      <c r="B36" s="298"/>
      <c r="C36" s="299"/>
      <c r="D36" s="297"/>
      <c r="E36" s="300" t="s">
        <v>110</v>
      </c>
      <c r="F36" s="297"/>
      <c r="G36" s="297" t="s">
        <v>552</v>
      </c>
      <c r="H36" s="297"/>
      <c r="I36" s="297"/>
      <c r="J36" s="297"/>
      <c r="K36" s="295"/>
    </row>
    <row r="37" ht="30.75" customHeight="1">
      <c r="B37" s="298"/>
      <c r="C37" s="299"/>
      <c r="D37" s="297"/>
      <c r="E37" s="300" t="s">
        <v>553</v>
      </c>
      <c r="F37" s="297"/>
      <c r="G37" s="297" t="s">
        <v>554</v>
      </c>
      <c r="H37" s="297"/>
      <c r="I37" s="297"/>
      <c r="J37" s="297"/>
      <c r="K37" s="295"/>
    </row>
    <row r="38" ht="15" customHeight="1">
      <c r="B38" s="298"/>
      <c r="C38" s="299"/>
      <c r="D38" s="297"/>
      <c r="E38" s="300" t="s">
        <v>53</v>
      </c>
      <c r="F38" s="297"/>
      <c r="G38" s="297" t="s">
        <v>555</v>
      </c>
      <c r="H38" s="297"/>
      <c r="I38" s="297"/>
      <c r="J38" s="297"/>
      <c r="K38" s="295"/>
    </row>
    <row r="39" ht="15" customHeight="1">
      <c r="B39" s="298"/>
      <c r="C39" s="299"/>
      <c r="D39" s="297"/>
      <c r="E39" s="300" t="s">
        <v>54</v>
      </c>
      <c r="F39" s="297"/>
      <c r="G39" s="297" t="s">
        <v>556</v>
      </c>
      <c r="H39" s="297"/>
      <c r="I39" s="297"/>
      <c r="J39" s="297"/>
      <c r="K39" s="295"/>
    </row>
    <row r="40" ht="15" customHeight="1">
      <c r="B40" s="298"/>
      <c r="C40" s="299"/>
      <c r="D40" s="297"/>
      <c r="E40" s="300" t="s">
        <v>111</v>
      </c>
      <c r="F40" s="297"/>
      <c r="G40" s="297" t="s">
        <v>557</v>
      </c>
      <c r="H40" s="297"/>
      <c r="I40" s="297"/>
      <c r="J40" s="297"/>
      <c r="K40" s="295"/>
    </row>
    <row r="41" ht="15" customHeight="1">
      <c r="B41" s="298"/>
      <c r="C41" s="299"/>
      <c r="D41" s="297"/>
      <c r="E41" s="300" t="s">
        <v>112</v>
      </c>
      <c r="F41" s="297"/>
      <c r="G41" s="297" t="s">
        <v>558</v>
      </c>
      <c r="H41" s="297"/>
      <c r="I41" s="297"/>
      <c r="J41" s="297"/>
      <c r="K41" s="295"/>
    </row>
    <row r="42" ht="15" customHeight="1">
      <c r="B42" s="298"/>
      <c r="C42" s="299"/>
      <c r="D42" s="297"/>
      <c r="E42" s="300" t="s">
        <v>559</v>
      </c>
      <c r="F42" s="297"/>
      <c r="G42" s="297" t="s">
        <v>560</v>
      </c>
      <c r="H42" s="297"/>
      <c r="I42" s="297"/>
      <c r="J42" s="297"/>
      <c r="K42" s="295"/>
    </row>
    <row r="43" ht="15" customHeight="1">
      <c r="B43" s="298"/>
      <c r="C43" s="299"/>
      <c r="D43" s="297"/>
      <c r="E43" s="300"/>
      <c r="F43" s="297"/>
      <c r="G43" s="297" t="s">
        <v>561</v>
      </c>
      <c r="H43" s="297"/>
      <c r="I43" s="297"/>
      <c r="J43" s="297"/>
      <c r="K43" s="295"/>
    </row>
    <row r="44" ht="15" customHeight="1">
      <c r="B44" s="298"/>
      <c r="C44" s="299"/>
      <c r="D44" s="297"/>
      <c r="E44" s="300" t="s">
        <v>562</v>
      </c>
      <c r="F44" s="297"/>
      <c r="G44" s="297" t="s">
        <v>563</v>
      </c>
      <c r="H44" s="297"/>
      <c r="I44" s="297"/>
      <c r="J44" s="297"/>
      <c r="K44" s="295"/>
    </row>
    <row r="45" ht="15" customHeight="1">
      <c r="B45" s="298"/>
      <c r="C45" s="299"/>
      <c r="D45" s="297"/>
      <c r="E45" s="300" t="s">
        <v>114</v>
      </c>
      <c r="F45" s="297"/>
      <c r="G45" s="297" t="s">
        <v>564</v>
      </c>
      <c r="H45" s="297"/>
      <c r="I45" s="297"/>
      <c r="J45" s="297"/>
      <c r="K45" s="295"/>
    </row>
    <row r="46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ht="15" customHeight="1">
      <c r="B47" s="298"/>
      <c r="C47" s="299"/>
      <c r="D47" s="297" t="s">
        <v>565</v>
      </c>
      <c r="E47" s="297"/>
      <c r="F47" s="297"/>
      <c r="G47" s="297"/>
      <c r="H47" s="297"/>
      <c r="I47" s="297"/>
      <c r="J47" s="297"/>
      <c r="K47" s="295"/>
    </row>
    <row r="48" ht="15" customHeight="1">
      <c r="B48" s="298"/>
      <c r="C48" s="299"/>
      <c r="D48" s="299"/>
      <c r="E48" s="297" t="s">
        <v>566</v>
      </c>
      <c r="F48" s="297"/>
      <c r="G48" s="297"/>
      <c r="H48" s="297"/>
      <c r="I48" s="297"/>
      <c r="J48" s="297"/>
      <c r="K48" s="295"/>
    </row>
    <row r="49" ht="15" customHeight="1">
      <c r="B49" s="298"/>
      <c r="C49" s="299"/>
      <c r="D49" s="299"/>
      <c r="E49" s="297" t="s">
        <v>567</v>
      </c>
      <c r="F49" s="297"/>
      <c r="G49" s="297"/>
      <c r="H49" s="297"/>
      <c r="I49" s="297"/>
      <c r="J49" s="297"/>
      <c r="K49" s="295"/>
    </row>
    <row r="50" ht="15" customHeight="1">
      <c r="B50" s="298"/>
      <c r="C50" s="299"/>
      <c r="D50" s="299"/>
      <c r="E50" s="297" t="s">
        <v>568</v>
      </c>
      <c r="F50" s="297"/>
      <c r="G50" s="297"/>
      <c r="H50" s="297"/>
      <c r="I50" s="297"/>
      <c r="J50" s="297"/>
      <c r="K50" s="295"/>
    </row>
    <row r="51" ht="15" customHeight="1">
      <c r="B51" s="298"/>
      <c r="C51" s="299"/>
      <c r="D51" s="297" t="s">
        <v>569</v>
      </c>
      <c r="E51" s="297"/>
      <c r="F51" s="297"/>
      <c r="G51" s="297"/>
      <c r="H51" s="297"/>
      <c r="I51" s="297"/>
      <c r="J51" s="297"/>
      <c r="K51" s="295"/>
    </row>
    <row r="52" ht="25.5" customHeight="1">
      <c r="B52" s="293"/>
      <c r="C52" s="294" t="s">
        <v>570</v>
      </c>
      <c r="D52" s="294"/>
      <c r="E52" s="294"/>
      <c r="F52" s="294"/>
      <c r="G52" s="294"/>
      <c r="H52" s="294"/>
      <c r="I52" s="294"/>
      <c r="J52" s="294"/>
      <c r="K52" s="295"/>
    </row>
    <row r="53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ht="15" customHeight="1">
      <c r="B54" s="293"/>
      <c r="C54" s="297" t="s">
        <v>571</v>
      </c>
      <c r="D54" s="297"/>
      <c r="E54" s="297"/>
      <c r="F54" s="297"/>
      <c r="G54" s="297"/>
      <c r="H54" s="297"/>
      <c r="I54" s="297"/>
      <c r="J54" s="297"/>
      <c r="K54" s="295"/>
    </row>
    <row r="55" ht="15" customHeight="1">
      <c r="B55" s="293"/>
      <c r="C55" s="297" t="s">
        <v>572</v>
      </c>
      <c r="D55" s="297"/>
      <c r="E55" s="297"/>
      <c r="F55" s="297"/>
      <c r="G55" s="297"/>
      <c r="H55" s="297"/>
      <c r="I55" s="297"/>
      <c r="J55" s="297"/>
      <c r="K55" s="295"/>
    </row>
    <row r="56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ht="15" customHeight="1">
      <c r="B57" s="293"/>
      <c r="C57" s="297" t="s">
        <v>573</v>
      </c>
      <c r="D57" s="297"/>
      <c r="E57" s="297"/>
      <c r="F57" s="297"/>
      <c r="G57" s="297"/>
      <c r="H57" s="297"/>
      <c r="I57" s="297"/>
      <c r="J57" s="297"/>
      <c r="K57" s="295"/>
    </row>
    <row r="58" ht="15" customHeight="1">
      <c r="B58" s="293"/>
      <c r="C58" s="299"/>
      <c r="D58" s="297" t="s">
        <v>574</v>
      </c>
      <c r="E58" s="297"/>
      <c r="F58" s="297"/>
      <c r="G58" s="297"/>
      <c r="H58" s="297"/>
      <c r="I58" s="297"/>
      <c r="J58" s="297"/>
      <c r="K58" s="295"/>
    </row>
    <row r="59" ht="15" customHeight="1">
      <c r="B59" s="293"/>
      <c r="C59" s="299"/>
      <c r="D59" s="297" t="s">
        <v>575</v>
      </c>
      <c r="E59" s="297"/>
      <c r="F59" s="297"/>
      <c r="G59" s="297"/>
      <c r="H59" s="297"/>
      <c r="I59" s="297"/>
      <c r="J59" s="297"/>
      <c r="K59" s="295"/>
    </row>
    <row r="60" ht="15" customHeight="1">
      <c r="B60" s="293"/>
      <c r="C60" s="299"/>
      <c r="D60" s="297" t="s">
        <v>576</v>
      </c>
      <c r="E60" s="297"/>
      <c r="F60" s="297"/>
      <c r="G60" s="297"/>
      <c r="H60" s="297"/>
      <c r="I60" s="297"/>
      <c r="J60" s="297"/>
      <c r="K60" s="295"/>
    </row>
    <row r="61" ht="15" customHeight="1">
      <c r="B61" s="293"/>
      <c r="C61" s="299"/>
      <c r="D61" s="297" t="s">
        <v>577</v>
      </c>
      <c r="E61" s="297"/>
      <c r="F61" s="297"/>
      <c r="G61" s="297"/>
      <c r="H61" s="297"/>
      <c r="I61" s="297"/>
      <c r="J61" s="297"/>
      <c r="K61" s="295"/>
    </row>
    <row r="62" ht="15" customHeight="1">
      <c r="B62" s="293"/>
      <c r="C62" s="299"/>
      <c r="D62" s="302" t="s">
        <v>578</v>
      </c>
      <c r="E62" s="302"/>
      <c r="F62" s="302"/>
      <c r="G62" s="302"/>
      <c r="H62" s="302"/>
      <c r="I62" s="302"/>
      <c r="J62" s="302"/>
      <c r="K62" s="295"/>
    </row>
    <row r="63" ht="15" customHeight="1">
      <c r="B63" s="293"/>
      <c r="C63" s="299"/>
      <c r="D63" s="297" t="s">
        <v>579</v>
      </c>
      <c r="E63" s="297"/>
      <c r="F63" s="297"/>
      <c r="G63" s="297"/>
      <c r="H63" s="297"/>
      <c r="I63" s="297"/>
      <c r="J63" s="297"/>
      <c r="K63" s="295"/>
    </row>
    <row r="64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ht="15" customHeight="1">
      <c r="B65" s="293"/>
      <c r="C65" s="299"/>
      <c r="D65" s="297" t="s">
        <v>580</v>
      </c>
      <c r="E65" s="297"/>
      <c r="F65" s="297"/>
      <c r="G65" s="297"/>
      <c r="H65" s="297"/>
      <c r="I65" s="297"/>
      <c r="J65" s="297"/>
      <c r="K65" s="295"/>
    </row>
    <row r="66" ht="15" customHeight="1">
      <c r="B66" s="293"/>
      <c r="C66" s="299"/>
      <c r="D66" s="302" t="s">
        <v>581</v>
      </c>
      <c r="E66" s="302"/>
      <c r="F66" s="302"/>
      <c r="G66" s="302"/>
      <c r="H66" s="302"/>
      <c r="I66" s="302"/>
      <c r="J66" s="302"/>
      <c r="K66" s="295"/>
    </row>
    <row r="67" ht="15" customHeight="1">
      <c r="B67" s="293"/>
      <c r="C67" s="299"/>
      <c r="D67" s="297" t="s">
        <v>582</v>
      </c>
      <c r="E67" s="297"/>
      <c r="F67" s="297"/>
      <c r="G67" s="297"/>
      <c r="H67" s="297"/>
      <c r="I67" s="297"/>
      <c r="J67" s="297"/>
      <c r="K67" s="295"/>
    </row>
    <row r="68" ht="15" customHeight="1">
      <c r="B68" s="293"/>
      <c r="C68" s="299"/>
      <c r="D68" s="297" t="s">
        <v>583</v>
      </c>
      <c r="E68" s="297"/>
      <c r="F68" s="297"/>
      <c r="G68" s="297"/>
      <c r="H68" s="297"/>
      <c r="I68" s="297"/>
      <c r="J68" s="297"/>
      <c r="K68" s="295"/>
    </row>
    <row r="69" ht="15" customHeight="1">
      <c r="B69" s="293"/>
      <c r="C69" s="299"/>
      <c r="D69" s="297" t="s">
        <v>584</v>
      </c>
      <c r="E69" s="297"/>
      <c r="F69" s="297"/>
      <c r="G69" s="297"/>
      <c r="H69" s="297"/>
      <c r="I69" s="297"/>
      <c r="J69" s="297"/>
      <c r="K69" s="295"/>
    </row>
    <row r="70" ht="15" customHeight="1">
      <c r="B70" s="293"/>
      <c r="C70" s="299"/>
      <c r="D70" s="297" t="s">
        <v>585</v>
      </c>
      <c r="E70" s="297"/>
      <c r="F70" s="297"/>
      <c r="G70" s="297"/>
      <c r="H70" s="297"/>
      <c r="I70" s="297"/>
      <c r="J70" s="297"/>
      <c r="K70" s="295"/>
    </row>
    <row r="7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ht="45" customHeight="1">
      <c r="B75" s="312"/>
      <c r="C75" s="313" t="s">
        <v>586</v>
      </c>
      <c r="D75" s="313"/>
      <c r="E75" s="313"/>
      <c r="F75" s="313"/>
      <c r="G75" s="313"/>
      <c r="H75" s="313"/>
      <c r="I75" s="313"/>
      <c r="J75" s="313"/>
      <c r="K75" s="314"/>
    </row>
    <row r="76" ht="17.25" customHeight="1">
      <c r="B76" s="312"/>
      <c r="C76" s="315" t="s">
        <v>587</v>
      </c>
      <c r="D76" s="315"/>
      <c r="E76" s="315"/>
      <c r="F76" s="315" t="s">
        <v>588</v>
      </c>
      <c r="G76" s="316"/>
      <c r="H76" s="315" t="s">
        <v>54</v>
      </c>
      <c r="I76" s="315" t="s">
        <v>57</v>
      </c>
      <c r="J76" s="315" t="s">
        <v>589</v>
      </c>
      <c r="K76" s="314"/>
    </row>
    <row r="77" ht="17.25" customHeight="1">
      <c r="B77" s="312"/>
      <c r="C77" s="317" t="s">
        <v>590</v>
      </c>
      <c r="D77" s="317"/>
      <c r="E77" s="317"/>
      <c r="F77" s="318" t="s">
        <v>591</v>
      </c>
      <c r="G77" s="319"/>
      <c r="H77" s="317"/>
      <c r="I77" s="317"/>
      <c r="J77" s="317" t="s">
        <v>592</v>
      </c>
      <c r="K77" s="314"/>
    </row>
    <row r="78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ht="15" customHeight="1">
      <c r="B79" s="312"/>
      <c r="C79" s="300" t="s">
        <v>53</v>
      </c>
      <c r="D79" s="320"/>
      <c r="E79" s="320"/>
      <c r="F79" s="322" t="s">
        <v>593</v>
      </c>
      <c r="G79" s="321"/>
      <c r="H79" s="300" t="s">
        <v>594</v>
      </c>
      <c r="I79" s="300" t="s">
        <v>595</v>
      </c>
      <c r="J79" s="300">
        <v>20</v>
      </c>
      <c r="K79" s="314"/>
    </row>
    <row r="80" ht="15" customHeight="1">
      <c r="B80" s="312"/>
      <c r="C80" s="300" t="s">
        <v>596</v>
      </c>
      <c r="D80" s="300"/>
      <c r="E80" s="300"/>
      <c r="F80" s="322" t="s">
        <v>593</v>
      </c>
      <c r="G80" s="321"/>
      <c r="H80" s="300" t="s">
        <v>597</v>
      </c>
      <c r="I80" s="300" t="s">
        <v>595</v>
      </c>
      <c r="J80" s="300">
        <v>120</v>
      </c>
      <c r="K80" s="314"/>
    </row>
    <row r="81" ht="15" customHeight="1">
      <c r="B81" s="323"/>
      <c r="C81" s="300" t="s">
        <v>598</v>
      </c>
      <c r="D81" s="300"/>
      <c r="E81" s="300"/>
      <c r="F81" s="322" t="s">
        <v>599</v>
      </c>
      <c r="G81" s="321"/>
      <c r="H81" s="300" t="s">
        <v>600</v>
      </c>
      <c r="I81" s="300" t="s">
        <v>595</v>
      </c>
      <c r="J81" s="300">
        <v>50</v>
      </c>
      <c r="K81" s="314"/>
    </row>
    <row r="82" ht="15" customHeight="1">
      <c r="B82" s="323"/>
      <c r="C82" s="300" t="s">
        <v>601</v>
      </c>
      <c r="D82" s="300"/>
      <c r="E82" s="300"/>
      <c r="F82" s="322" t="s">
        <v>593</v>
      </c>
      <c r="G82" s="321"/>
      <c r="H82" s="300" t="s">
        <v>602</v>
      </c>
      <c r="I82" s="300" t="s">
        <v>603</v>
      </c>
      <c r="J82" s="300"/>
      <c r="K82" s="314"/>
    </row>
    <row r="83" ht="15" customHeight="1">
      <c r="B83" s="323"/>
      <c r="C83" s="324" t="s">
        <v>604</v>
      </c>
      <c r="D83" s="324"/>
      <c r="E83" s="324"/>
      <c r="F83" s="325" t="s">
        <v>599</v>
      </c>
      <c r="G83" s="324"/>
      <c r="H83" s="324" t="s">
        <v>605</v>
      </c>
      <c r="I83" s="324" t="s">
        <v>595</v>
      </c>
      <c r="J83" s="324">
        <v>15</v>
      </c>
      <c r="K83" s="314"/>
    </row>
    <row r="84" ht="15" customHeight="1">
      <c r="B84" s="323"/>
      <c r="C84" s="324" t="s">
        <v>606</v>
      </c>
      <c r="D84" s="324"/>
      <c r="E84" s="324"/>
      <c r="F84" s="325" t="s">
        <v>599</v>
      </c>
      <c r="G84" s="324"/>
      <c r="H84" s="324" t="s">
        <v>607</v>
      </c>
      <c r="I84" s="324" t="s">
        <v>595</v>
      </c>
      <c r="J84" s="324">
        <v>15</v>
      </c>
      <c r="K84" s="314"/>
    </row>
    <row r="85" ht="15" customHeight="1">
      <c r="B85" s="323"/>
      <c r="C85" s="324" t="s">
        <v>608</v>
      </c>
      <c r="D85" s="324"/>
      <c r="E85" s="324"/>
      <c r="F85" s="325" t="s">
        <v>599</v>
      </c>
      <c r="G85" s="324"/>
      <c r="H85" s="324" t="s">
        <v>609</v>
      </c>
      <c r="I85" s="324" t="s">
        <v>595</v>
      </c>
      <c r="J85" s="324">
        <v>20</v>
      </c>
      <c r="K85" s="314"/>
    </row>
    <row r="86" ht="15" customHeight="1">
      <c r="B86" s="323"/>
      <c r="C86" s="324" t="s">
        <v>610</v>
      </c>
      <c r="D86" s="324"/>
      <c r="E86" s="324"/>
      <c r="F86" s="325" t="s">
        <v>599</v>
      </c>
      <c r="G86" s="324"/>
      <c r="H86" s="324" t="s">
        <v>611</v>
      </c>
      <c r="I86" s="324" t="s">
        <v>595</v>
      </c>
      <c r="J86" s="324">
        <v>20</v>
      </c>
      <c r="K86" s="314"/>
    </row>
    <row r="87" ht="15" customHeight="1">
      <c r="B87" s="323"/>
      <c r="C87" s="300" t="s">
        <v>612</v>
      </c>
      <c r="D87" s="300"/>
      <c r="E87" s="300"/>
      <c r="F87" s="322" t="s">
        <v>599</v>
      </c>
      <c r="G87" s="321"/>
      <c r="H87" s="300" t="s">
        <v>613</v>
      </c>
      <c r="I87" s="300" t="s">
        <v>595</v>
      </c>
      <c r="J87" s="300">
        <v>50</v>
      </c>
      <c r="K87" s="314"/>
    </row>
    <row r="88" ht="15" customHeight="1">
      <c r="B88" s="323"/>
      <c r="C88" s="300" t="s">
        <v>614</v>
      </c>
      <c r="D88" s="300"/>
      <c r="E88" s="300"/>
      <c r="F88" s="322" t="s">
        <v>599</v>
      </c>
      <c r="G88" s="321"/>
      <c r="H88" s="300" t="s">
        <v>615</v>
      </c>
      <c r="I88" s="300" t="s">
        <v>595</v>
      </c>
      <c r="J88" s="300">
        <v>20</v>
      </c>
      <c r="K88" s="314"/>
    </row>
    <row r="89" ht="15" customHeight="1">
      <c r="B89" s="323"/>
      <c r="C89" s="300" t="s">
        <v>616</v>
      </c>
      <c r="D89" s="300"/>
      <c r="E89" s="300"/>
      <c r="F89" s="322" t="s">
        <v>599</v>
      </c>
      <c r="G89" s="321"/>
      <c r="H89" s="300" t="s">
        <v>617</v>
      </c>
      <c r="I89" s="300" t="s">
        <v>595</v>
      </c>
      <c r="J89" s="300">
        <v>20</v>
      </c>
      <c r="K89" s="314"/>
    </row>
    <row r="90" ht="15" customHeight="1">
      <c r="B90" s="323"/>
      <c r="C90" s="300" t="s">
        <v>618</v>
      </c>
      <c r="D90" s="300"/>
      <c r="E90" s="300"/>
      <c r="F90" s="322" t="s">
        <v>599</v>
      </c>
      <c r="G90" s="321"/>
      <c r="H90" s="300" t="s">
        <v>619</v>
      </c>
      <c r="I90" s="300" t="s">
        <v>595</v>
      </c>
      <c r="J90" s="300">
        <v>50</v>
      </c>
      <c r="K90" s="314"/>
    </row>
    <row r="91" ht="15" customHeight="1">
      <c r="B91" s="323"/>
      <c r="C91" s="300" t="s">
        <v>620</v>
      </c>
      <c r="D91" s="300"/>
      <c r="E91" s="300"/>
      <c r="F91" s="322" t="s">
        <v>599</v>
      </c>
      <c r="G91" s="321"/>
      <c r="H91" s="300" t="s">
        <v>620</v>
      </c>
      <c r="I91" s="300" t="s">
        <v>595</v>
      </c>
      <c r="J91" s="300">
        <v>50</v>
      </c>
      <c r="K91" s="314"/>
    </row>
    <row r="92" ht="15" customHeight="1">
      <c r="B92" s="323"/>
      <c r="C92" s="300" t="s">
        <v>621</v>
      </c>
      <c r="D92" s="300"/>
      <c r="E92" s="300"/>
      <c r="F92" s="322" t="s">
        <v>599</v>
      </c>
      <c r="G92" s="321"/>
      <c r="H92" s="300" t="s">
        <v>622</v>
      </c>
      <c r="I92" s="300" t="s">
        <v>595</v>
      </c>
      <c r="J92" s="300">
        <v>255</v>
      </c>
      <c r="K92" s="314"/>
    </row>
    <row r="93" ht="15" customHeight="1">
      <c r="B93" s="323"/>
      <c r="C93" s="300" t="s">
        <v>623</v>
      </c>
      <c r="D93" s="300"/>
      <c r="E93" s="300"/>
      <c r="F93" s="322" t="s">
        <v>593</v>
      </c>
      <c r="G93" s="321"/>
      <c r="H93" s="300" t="s">
        <v>624</v>
      </c>
      <c r="I93" s="300" t="s">
        <v>625</v>
      </c>
      <c r="J93" s="300"/>
      <c r="K93" s="314"/>
    </row>
    <row r="94" ht="15" customHeight="1">
      <c r="B94" s="323"/>
      <c r="C94" s="300" t="s">
        <v>626</v>
      </c>
      <c r="D94" s="300"/>
      <c r="E94" s="300"/>
      <c r="F94" s="322" t="s">
        <v>593</v>
      </c>
      <c r="G94" s="321"/>
      <c r="H94" s="300" t="s">
        <v>627</v>
      </c>
      <c r="I94" s="300" t="s">
        <v>628</v>
      </c>
      <c r="J94" s="300"/>
      <c r="K94" s="314"/>
    </row>
    <row r="95" ht="15" customHeight="1">
      <c r="B95" s="323"/>
      <c r="C95" s="300" t="s">
        <v>629</v>
      </c>
      <c r="D95" s="300"/>
      <c r="E95" s="300"/>
      <c r="F95" s="322" t="s">
        <v>593</v>
      </c>
      <c r="G95" s="321"/>
      <c r="H95" s="300" t="s">
        <v>629</v>
      </c>
      <c r="I95" s="300" t="s">
        <v>628</v>
      </c>
      <c r="J95" s="300"/>
      <c r="K95" s="314"/>
    </row>
    <row r="96" ht="15" customHeight="1">
      <c r="B96" s="323"/>
      <c r="C96" s="300" t="s">
        <v>38</v>
      </c>
      <c r="D96" s="300"/>
      <c r="E96" s="300"/>
      <c r="F96" s="322" t="s">
        <v>593</v>
      </c>
      <c r="G96" s="321"/>
      <c r="H96" s="300" t="s">
        <v>630</v>
      </c>
      <c r="I96" s="300" t="s">
        <v>628</v>
      </c>
      <c r="J96" s="300"/>
      <c r="K96" s="314"/>
    </row>
    <row r="97" ht="15" customHeight="1">
      <c r="B97" s="323"/>
      <c r="C97" s="300" t="s">
        <v>48</v>
      </c>
      <c r="D97" s="300"/>
      <c r="E97" s="300"/>
      <c r="F97" s="322" t="s">
        <v>593</v>
      </c>
      <c r="G97" s="321"/>
      <c r="H97" s="300" t="s">
        <v>631</v>
      </c>
      <c r="I97" s="300" t="s">
        <v>628</v>
      </c>
      <c r="J97" s="300"/>
      <c r="K97" s="314"/>
    </row>
    <row r="98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ht="45" customHeight="1">
      <c r="B102" s="312"/>
      <c r="C102" s="313" t="s">
        <v>632</v>
      </c>
      <c r="D102" s="313"/>
      <c r="E102" s="313"/>
      <c r="F102" s="313"/>
      <c r="G102" s="313"/>
      <c r="H102" s="313"/>
      <c r="I102" s="313"/>
      <c r="J102" s="313"/>
      <c r="K102" s="314"/>
    </row>
    <row r="103" ht="17.25" customHeight="1">
      <c r="B103" s="312"/>
      <c r="C103" s="315" t="s">
        <v>587</v>
      </c>
      <c r="D103" s="315"/>
      <c r="E103" s="315"/>
      <c r="F103" s="315" t="s">
        <v>588</v>
      </c>
      <c r="G103" s="316"/>
      <c r="H103" s="315" t="s">
        <v>54</v>
      </c>
      <c r="I103" s="315" t="s">
        <v>57</v>
      </c>
      <c r="J103" s="315" t="s">
        <v>589</v>
      </c>
      <c r="K103" s="314"/>
    </row>
    <row r="104" ht="17.25" customHeight="1">
      <c r="B104" s="312"/>
      <c r="C104" s="317" t="s">
        <v>590</v>
      </c>
      <c r="D104" s="317"/>
      <c r="E104" s="317"/>
      <c r="F104" s="318" t="s">
        <v>591</v>
      </c>
      <c r="G104" s="319"/>
      <c r="H104" s="317"/>
      <c r="I104" s="317"/>
      <c r="J104" s="317" t="s">
        <v>592</v>
      </c>
      <c r="K104" s="314"/>
    </row>
    <row r="105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ht="15" customHeight="1">
      <c r="B106" s="312"/>
      <c r="C106" s="300" t="s">
        <v>53</v>
      </c>
      <c r="D106" s="320"/>
      <c r="E106" s="320"/>
      <c r="F106" s="322" t="s">
        <v>593</v>
      </c>
      <c r="G106" s="331"/>
      <c r="H106" s="300" t="s">
        <v>633</v>
      </c>
      <c r="I106" s="300" t="s">
        <v>595</v>
      </c>
      <c r="J106" s="300">
        <v>20</v>
      </c>
      <c r="K106" s="314"/>
    </row>
    <row r="107" ht="15" customHeight="1">
      <c r="B107" s="312"/>
      <c r="C107" s="300" t="s">
        <v>596</v>
      </c>
      <c r="D107" s="300"/>
      <c r="E107" s="300"/>
      <c r="F107" s="322" t="s">
        <v>593</v>
      </c>
      <c r="G107" s="300"/>
      <c r="H107" s="300" t="s">
        <v>633</v>
      </c>
      <c r="I107" s="300" t="s">
        <v>595</v>
      </c>
      <c r="J107" s="300">
        <v>120</v>
      </c>
      <c r="K107" s="314"/>
    </row>
    <row r="108" ht="15" customHeight="1">
      <c r="B108" s="323"/>
      <c r="C108" s="300" t="s">
        <v>598</v>
      </c>
      <c r="D108" s="300"/>
      <c r="E108" s="300"/>
      <c r="F108" s="322" t="s">
        <v>599</v>
      </c>
      <c r="G108" s="300"/>
      <c r="H108" s="300" t="s">
        <v>633</v>
      </c>
      <c r="I108" s="300" t="s">
        <v>595</v>
      </c>
      <c r="J108" s="300">
        <v>50</v>
      </c>
      <c r="K108" s="314"/>
    </row>
    <row r="109" ht="15" customHeight="1">
      <c r="B109" s="323"/>
      <c r="C109" s="300" t="s">
        <v>601</v>
      </c>
      <c r="D109" s="300"/>
      <c r="E109" s="300"/>
      <c r="F109" s="322" t="s">
        <v>593</v>
      </c>
      <c r="G109" s="300"/>
      <c r="H109" s="300" t="s">
        <v>633</v>
      </c>
      <c r="I109" s="300" t="s">
        <v>603</v>
      </c>
      <c r="J109" s="300"/>
      <c r="K109" s="314"/>
    </row>
    <row r="110" ht="15" customHeight="1">
      <c r="B110" s="323"/>
      <c r="C110" s="300" t="s">
        <v>612</v>
      </c>
      <c r="D110" s="300"/>
      <c r="E110" s="300"/>
      <c r="F110" s="322" t="s">
        <v>599</v>
      </c>
      <c r="G110" s="300"/>
      <c r="H110" s="300" t="s">
        <v>633</v>
      </c>
      <c r="I110" s="300" t="s">
        <v>595</v>
      </c>
      <c r="J110" s="300">
        <v>50</v>
      </c>
      <c r="K110" s="314"/>
    </row>
    <row r="111" ht="15" customHeight="1">
      <c r="B111" s="323"/>
      <c r="C111" s="300" t="s">
        <v>620</v>
      </c>
      <c r="D111" s="300"/>
      <c r="E111" s="300"/>
      <c r="F111" s="322" t="s">
        <v>599</v>
      </c>
      <c r="G111" s="300"/>
      <c r="H111" s="300" t="s">
        <v>633</v>
      </c>
      <c r="I111" s="300" t="s">
        <v>595</v>
      </c>
      <c r="J111" s="300">
        <v>50</v>
      </c>
      <c r="K111" s="314"/>
    </row>
    <row r="112" ht="15" customHeight="1">
      <c r="B112" s="323"/>
      <c r="C112" s="300" t="s">
        <v>618</v>
      </c>
      <c r="D112" s="300"/>
      <c r="E112" s="300"/>
      <c r="F112" s="322" t="s">
        <v>599</v>
      </c>
      <c r="G112" s="300"/>
      <c r="H112" s="300" t="s">
        <v>633</v>
      </c>
      <c r="I112" s="300" t="s">
        <v>595</v>
      </c>
      <c r="J112" s="300">
        <v>50</v>
      </c>
      <c r="K112" s="314"/>
    </row>
    <row r="113" ht="15" customHeight="1">
      <c r="B113" s="323"/>
      <c r="C113" s="300" t="s">
        <v>53</v>
      </c>
      <c r="D113" s="300"/>
      <c r="E113" s="300"/>
      <c r="F113" s="322" t="s">
        <v>593</v>
      </c>
      <c r="G113" s="300"/>
      <c r="H113" s="300" t="s">
        <v>634</v>
      </c>
      <c r="I113" s="300" t="s">
        <v>595</v>
      </c>
      <c r="J113" s="300">
        <v>20</v>
      </c>
      <c r="K113" s="314"/>
    </row>
    <row r="114" ht="15" customHeight="1">
      <c r="B114" s="323"/>
      <c r="C114" s="300" t="s">
        <v>635</v>
      </c>
      <c r="D114" s="300"/>
      <c r="E114" s="300"/>
      <c r="F114" s="322" t="s">
        <v>593</v>
      </c>
      <c r="G114" s="300"/>
      <c r="H114" s="300" t="s">
        <v>636</v>
      </c>
      <c r="I114" s="300" t="s">
        <v>595</v>
      </c>
      <c r="J114" s="300">
        <v>120</v>
      </c>
      <c r="K114" s="314"/>
    </row>
    <row r="115" ht="15" customHeight="1">
      <c r="B115" s="323"/>
      <c r="C115" s="300" t="s">
        <v>38</v>
      </c>
      <c r="D115" s="300"/>
      <c r="E115" s="300"/>
      <c r="F115" s="322" t="s">
        <v>593</v>
      </c>
      <c r="G115" s="300"/>
      <c r="H115" s="300" t="s">
        <v>637</v>
      </c>
      <c r="I115" s="300" t="s">
        <v>628</v>
      </c>
      <c r="J115" s="300"/>
      <c r="K115" s="314"/>
    </row>
    <row r="116" ht="15" customHeight="1">
      <c r="B116" s="323"/>
      <c r="C116" s="300" t="s">
        <v>48</v>
      </c>
      <c r="D116" s="300"/>
      <c r="E116" s="300"/>
      <c r="F116" s="322" t="s">
        <v>593</v>
      </c>
      <c r="G116" s="300"/>
      <c r="H116" s="300" t="s">
        <v>638</v>
      </c>
      <c r="I116" s="300" t="s">
        <v>628</v>
      </c>
      <c r="J116" s="300"/>
      <c r="K116" s="314"/>
    </row>
    <row r="117" ht="15" customHeight="1">
      <c r="B117" s="323"/>
      <c r="C117" s="300" t="s">
        <v>57</v>
      </c>
      <c r="D117" s="300"/>
      <c r="E117" s="300"/>
      <c r="F117" s="322" t="s">
        <v>593</v>
      </c>
      <c r="G117" s="300"/>
      <c r="H117" s="300" t="s">
        <v>639</v>
      </c>
      <c r="I117" s="300" t="s">
        <v>640</v>
      </c>
      <c r="J117" s="300"/>
      <c r="K117" s="314"/>
    </row>
    <row r="118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ht="45" customHeight="1">
      <c r="B122" s="338"/>
      <c r="C122" s="291" t="s">
        <v>641</v>
      </c>
      <c r="D122" s="291"/>
      <c r="E122" s="291"/>
      <c r="F122" s="291"/>
      <c r="G122" s="291"/>
      <c r="H122" s="291"/>
      <c r="I122" s="291"/>
      <c r="J122" s="291"/>
      <c r="K122" s="339"/>
    </row>
    <row r="123" ht="17.25" customHeight="1">
      <c r="B123" s="340"/>
      <c r="C123" s="315" t="s">
        <v>587</v>
      </c>
      <c r="D123" s="315"/>
      <c r="E123" s="315"/>
      <c r="F123" s="315" t="s">
        <v>588</v>
      </c>
      <c r="G123" s="316"/>
      <c r="H123" s="315" t="s">
        <v>54</v>
      </c>
      <c r="I123" s="315" t="s">
        <v>57</v>
      </c>
      <c r="J123" s="315" t="s">
        <v>589</v>
      </c>
      <c r="K123" s="341"/>
    </row>
    <row r="124" ht="17.25" customHeight="1">
      <c r="B124" s="340"/>
      <c r="C124" s="317" t="s">
        <v>590</v>
      </c>
      <c r="D124" s="317"/>
      <c r="E124" s="317"/>
      <c r="F124" s="318" t="s">
        <v>591</v>
      </c>
      <c r="G124" s="319"/>
      <c r="H124" s="317"/>
      <c r="I124" s="317"/>
      <c r="J124" s="317" t="s">
        <v>592</v>
      </c>
      <c r="K124" s="341"/>
    </row>
    <row r="125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ht="15" customHeight="1">
      <c r="B126" s="342"/>
      <c r="C126" s="300" t="s">
        <v>596</v>
      </c>
      <c r="D126" s="320"/>
      <c r="E126" s="320"/>
      <c r="F126" s="322" t="s">
        <v>593</v>
      </c>
      <c r="G126" s="300"/>
      <c r="H126" s="300" t="s">
        <v>633</v>
      </c>
      <c r="I126" s="300" t="s">
        <v>595</v>
      </c>
      <c r="J126" s="300">
        <v>120</v>
      </c>
      <c r="K126" s="344"/>
    </row>
    <row r="127" ht="15" customHeight="1">
      <c r="B127" s="342"/>
      <c r="C127" s="300" t="s">
        <v>642</v>
      </c>
      <c r="D127" s="300"/>
      <c r="E127" s="300"/>
      <c r="F127" s="322" t="s">
        <v>593</v>
      </c>
      <c r="G127" s="300"/>
      <c r="H127" s="300" t="s">
        <v>643</v>
      </c>
      <c r="I127" s="300" t="s">
        <v>595</v>
      </c>
      <c r="J127" s="300" t="s">
        <v>644</v>
      </c>
      <c r="K127" s="344"/>
    </row>
    <row r="128" ht="15" customHeight="1">
      <c r="B128" s="342"/>
      <c r="C128" s="300" t="s">
        <v>85</v>
      </c>
      <c r="D128" s="300"/>
      <c r="E128" s="300"/>
      <c r="F128" s="322" t="s">
        <v>593</v>
      </c>
      <c r="G128" s="300"/>
      <c r="H128" s="300" t="s">
        <v>645</v>
      </c>
      <c r="I128" s="300" t="s">
        <v>595</v>
      </c>
      <c r="J128" s="300" t="s">
        <v>644</v>
      </c>
      <c r="K128" s="344"/>
    </row>
    <row r="129" ht="15" customHeight="1">
      <c r="B129" s="342"/>
      <c r="C129" s="300" t="s">
        <v>604</v>
      </c>
      <c r="D129" s="300"/>
      <c r="E129" s="300"/>
      <c r="F129" s="322" t="s">
        <v>599</v>
      </c>
      <c r="G129" s="300"/>
      <c r="H129" s="300" t="s">
        <v>605</v>
      </c>
      <c r="I129" s="300" t="s">
        <v>595</v>
      </c>
      <c r="J129" s="300">
        <v>15</v>
      </c>
      <c r="K129" s="344"/>
    </row>
    <row r="130" ht="15" customHeight="1">
      <c r="B130" s="342"/>
      <c r="C130" s="324" t="s">
        <v>606</v>
      </c>
      <c r="D130" s="324"/>
      <c r="E130" s="324"/>
      <c r="F130" s="325" t="s">
        <v>599</v>
      </c>
      <c r="G130" s="324"/>
      <c r="H130" s="324" t="s">
        <v>607</v>
      </c>
      <c r="I130" s="324" t="s">
        <v>595</v>
      </c>
      <c r="J130" s="324">
        <v>15</v>
      </c>
      <c r="K130" s="344"/>
    </row>
    <row r="131" ht="15" customHeight="1">
      <c r="B131" s="342"/>
      <c r="C131" s="324" t="s">
        <v>608</v>
      </c>
      <c r="D131" s="324"/>
      <c r="E131" s="324"/>
      <c r="F131" s="325" t="s">
        <v>599</v>
      </c>
      <c r="G131" s="324"/>
      <c r="H131" s="324" t="s">
        <v>609</v>
      </c>
      <c r="I131" s="324" t="s">
        <v>595</v>
      </c>
      <c r="J131" s="324">
        <v>20</v>
      </c>
      <c r="K131" s="344"/>
    </row>
    <row r="132" ht="15" customHeight="1">
      <c r="B132" s="342"/>
      <c r="C132" s="324" t="s">
        <v>610</v>
      </c>
      <c r="D132" s="324"/>
      <c r="E132" s="324"/>
      <c r="F132" s="325" t="s">
        <v>599</v>
      </c>
      <c r="G132" s="324"/>
      <c r="H132" s="324" t="s">
        <v>611</v>
      </c>
      <c r="I132" s="324" t="s">
        <v>595</v>
      </c>
      <c r="J132" s="324">
        <v>20</v>
      </c>
      <c r="K132" s="344"/>
    </row>
    <row r="133" ht="15" customHeight="1">
      <c r="B133" s="342"/>
      <c r="C133" s="300" t="s">
        <v>598</v>
      </c>
      <c r="D133" s="300"/>
      <c r="E133" s="300"/>
      <c r="F133" s="322" t="s">
        <v>599</v>
      </c>
      <c r="G133" s="300"/>
      <c r="H133" s="300" t="s">
        <v>633</v>
      </c>
      <c r="I133" s="300" t="s">
        <v>595</v>
      </c>
      <c r="J133" s="300">
        <v>50</v>
      </c>
      <c r="K133" s="344"/>
    </row>
    <row r="134" ht="15" customHeight="1">
      <c r="B134" s="342"/>
      <c r="C134" s="300" t="s">
        <v>612</v>
      </c>
      <c r="D134" s="300"/>
      <c r="E134" s="300"/>
      <c r="F134" s="322" t="s">
        <v>599</v>
      </c>
      <c r="G134" s="300"/>
      <c r="H134" s="300" t="s">
        <v>633</v>
      </c>
      <c r="I134" s="300" t="s">
        <v>595</v>
      </c>
      <c r="J134" s="300">
        <v>50</v>
      </c>
      <c r="K134" s="344"/>
    </row>
    <row r="135" ht="15" customHeight="1">
      <c r="B135" s="342"/>
      <c r="C135" s="300" t="s">
        <v>618</v>
      </c>
      <c r="D135" s="300"/>
      <c r="E135" s="300"/>
      <c r="F135" s="322" t="s">
        <v>599</v>
      </c>
      <c r="G135" s="300"/>
      <c r="H135" s="300" t="s">
        <v>633</v>
      </c>
      <c r="I135" s="300" t="s">
        <v>595</v>
      </c>
      <c r="J135" s="300">
        <v>50</v>
      </c>
      <c r="K135" s="344"/>
    </row>
    <row r="136" ht="15" customHeight="1">
      <c r="B136" s="342"/>
      <c r="C136" s="300" t="s">
        <v>620</v>
      </c>
      <c r="D136" s="300"/>
      <c r="E136" s="300"/>
      <c r="F136" s="322" t="s">
        <v>599</v>
      </c>
      <c r="G136" s="300"/>
      <c r="H136" s="300" t="s">
        <v>633</v>
      </c>
      <c r="I136" s="300" t="s">
        <v>595</v>
      </c>
      <c r="J136" s="300">
        <v>50</v>
      </c>
      <c r="K136" s="344"/>
    </row>
    <row r="137" ht="15" customHeight="1">
      <c r="B137" s="342"/>
      <c r="C137" s="300" t="s">
        <v>621</v>
      </c>
      <c r="D137" s="300"/>
      <c r="E137" s="300"/>
      <c r="F137" s="322" t="s">
        <v>599</v>
      </c>
      <c r="G137" s="300"/>
      <c r="H137" s="300" t="s">
        <v>646</v>
      </c>
      <c r="I137" s="300" t="s">
        <v>595</v>
      </c>
      <c r="J137" s="300">
        <v>255</v>
      </c>
      <c r="K137" s="344"/>
    </row>
    <row r="138" ht="15" customHeight="1">
      <c r="B138" s="342"/>
      <c r="C138" s="300" t="s">
        <v>623</v>
      </c>
      <c r="D138" s="300"/>
      <c r="E138" s="300"/>
      <c r="F138" s="322" t="s">
        <v>593</v>
      </c>
      <c r="G138" s="300"/>
      <c r="H138" s="300" t="s">
        <v>647</v>
      </c>
      <c r="I138" s="300" t="s">
        <v>625</v>
      </c>
      <c r="J138" s="300"/>
      <c r="K138" s="344"/>
    </row>
    <row r="139" ht="15" customHeight="1">
      <c r="B139" s="342"/>
      <c r="C139" s="300" t="s">
        <v>626</v>
      </c>
      <c r="D139" s="300"/>
      <c r="E139" s="300"/>
      <c r="F139" s="322" t="s">
        <v>593</v>
      </c>
      <c r="G139" s="300"/>
      <c r="H139" s="300" t="s">
        <v>648</v>
      </c>
      <c r="I139" s="300" t="s">
        <v>628</v>
      </c>
      <c r="J139" s="300"/>
      <c r="K139" s="344"/>
    </row>
    <row r="140" ht="15" customHeight="1">
      <c r="B140" s="342"/>
      <c r="C140" s="300" t="s">
        <v>629</v>
      </c>
      <c r="D140" s="300"/>
      <c r="E140" s="300"/>
      <c r="F140" s="322" t="s">
        <v>593</v>
      </c>
      <c r="G140" s="300"/>
      <c r="H140" s="300" t="s">
        <v>629</v>
      </c>
      <c r="I140" s="300" t="s">
        <v>628</v>
      </c>
      <c r="J140" s="300"/>
      <c r="K140" s="344"/>
    </row>
    <row r="141" ht="15" customHeight="1">
      <c r="B141" s="342"/>
      <c r="C141" s="300" t="s">
        <v>38</v>
      </c>
      <c r="D141" s="300"/>
      <c r="E141" s="300"/>
      <c r="F141" s="322" t="s">
        <v>593</v>
      </c>
      <c r="G141" s="300"/>
      <c r="H141" s="300" t="s">
        <v>649</v>
      </c>
      <c r="I141" s="300" t="s">
        <v>628</v>
      </c>
      <c r="J141" s="300"/>
      <c r="K141" s="344"/>
    </row>
    <row r="142" ht="15" customHeight="1">
      <c r="B142" s="342"/>
      <c r="C142" s="300" t="s">
        <v>650</v>
      </c>
      <c r="D142" s="300"/>
      <c r="E142" s="300"/>
      <c r="F142" s="322" t="s">
        <v>593</v>
      </c>
      <c r="G142" s="300"/>
      <c r="H142" s="300" t="s">
        <v>651</v>
      </c>
      <c r="I142" s="300" t="s">
        <v>628</v>
      </c>
      <c r="J142" s="300"/>
      <c r="K142" s="344"/>
    </row>
    <row r="143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ht="45" customHeight="1">
      <c r="B147" s="312"/>
      <c r="C147" s="313" t="s">
        <v>652</v>
      </c>
      <c r="D147" s="313"/>
      <c r="E147" s="313"/>
      <c r="F147" s="313"/>
      <c r="G147" s="313"/>
      <c r="H147" s="313"/>
      <c r="I147" s="313"/>
      <c r="J147" s="313"/>
      <c r="K147" s="314"/>
    </row>
    <row r="148" ht="17.25" customHeight="1">
      <c r="B148" s="312"/>
      <c r="C148" s="315" t="s">
        <v>587</v>
      </c>
      <c r="D148" s="315"/>
      <c r="E148" s="315"/>
      <c r="F148" s="315" t="s">
        <v>588</v>
      </c>
      <c r="G148" s="316"/>
      <c r="H148" s="315" t="s">
        <v>54</v>
      </c>
      <c r="I148" s="315" t="s">
        <v>57</v>
      </c>
      <c r="J148" s="315" t="s">
        <v>589</v>
      </c>
      <c r="K148" s="314"/>
    </row>
    <row r="149" ht="17.25" customHeight="1">
      <c r="B149" s="312"/>
      <c r="C149" s="317" t="s">
        <v>590</v>
      </c>
      <c r="D149" s="317"/>
      <c r="E149" s="317"/>
      <c r="F149" s="318" t="s">
        <v>591</v>
      </c>
      <c r="G149" s="319"/>
      <c r="H149" s="317"/>
      <c r="I149" s="317"/>
      <c r="J149" s="317" t="s">
        <v>592</v>
      </c>
      <c r="K149" s="314"/>
    </row>
    <row r="150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ht="15" customHeight="1">
      <c r="B151" s="323"/>
      <c r="C151" s="348" t="s">
        <v>596</v>
      </c>
      <c r="D151" s="300"/>
      <c r="E151" s="300"/>
      <c r="F151" s="349" t="s">
        <v>593</v>
      </c>
      <c r="G151" s="300"/>
      <c r="H151" s="348" t="s">
        <v>633</v>
      </c>
      <c r="I151" s="348" t="s">
        <v>595</v>
      </c>
      <c r="J151" s="348">
        <v>120</v>
      </c>
      <c r="K151" s="344"/>
    </row>
    <row r="152" ht="15" customHeight="1">
      <c r="B152" s="323"/>
      <c r="C152" s="348" t="s">
        <v>642</v>
      </c>
      <c r="D152" s="300"/>
      <c r="E152" s="300"/>
      <c r="F152" s="349" t="s">
        <v>593</v>
      </c>
      <c r="G152" s="300"/>
      <c r="H152" s="348" t="s">
        <v>653</v>
      </c>
      <c r="I152" s="348" t="s">
        <v>595</v>
      </c>
      <c r="J152" s="348" t="s">
        <v>644</v>
      </c>
      <c r="K152" s="344"/>
    </row>
    <row r="153" ht="15" customHeight="1">
      <c r="B153" s="323"/>
      <c r="C153" s="348" t="s">
        <v>85</v>
      </c>
      <c r="D153" s="300"/>
      <c r="E153" s="300"/>
      <c r="F153" s="349" t="s">
        <v>593</v>
      </c>
      <c r="G153" s="300"/>
      <c r="H153" s="348" t="s">
        <v>654</v>
      </c>
      <c r="I153" s="348" t="s">
        <v>595</v>
      </c>
      <c r="J153" s="348" t="s">
        <v>644</v>
      </c>
      <c r="K153" s="344"/>
    </row>
    <row r="154" ht="15" customHeight="1">
      <c r="B154" s="323"/>
      <c r="C154" s="348" t="s">
        <v>598</v>
      </c>
      <c r="D154" s="300"/>
      <c r="E154" s="300"/>
      <c r="F154" s="349" t="s">
        <v>599</v>
      </c>
      <c r="G154" s="300"/>
      <c r="H154" s="348" t="s">
        <v>633</v>
      </c>
      <c r="I154" s="348" t="s">
        <v>595</v>
      </c>
      <c r="J154" s="348">
        <v>50</v>
      </c>
      <c r="K154" s="344"/>
    </row>
    <row r="155" ht="15" customHeight="1">
      <c r="B155" s="323"/>
      <c r="C155" s="348" t="s">
        <v>601</v>
      </c>
      <c r="D155" s="300"/>
      <c r="E155" s="300"/>
      <c r="F155" s="349" t="s">
        <v>593</v>
      </c>
      <c r="G155" s="300"/>
      <c r="H155" s="348" t="s">
        <v>633</v>
      </c>
      <c r="I155" s="348" t="s">
        <v>603</v>
      </c>
      <c r="J155" s="348"/>
      <c r="K155" s="344"/>
    </row>
    <row r="156" ht="15" customHeight="1">
      <c r="B156" s="323"/>
      <c r="C156" s="348" t="s">
        <v>612</v>
      </c>
      <c r="D156" s="300"/>
      <c r="E156" s="300"/>
      <c r="F156" s="349" t="s">
        <v>599</v>
      </c>
      <c r="G156" s="300"/>
      <c r="H156" s="348" t="s">
        <v>633</v>
      </c>
      <c r="I156" s="348" t="s">
        <v>595</v>
      </c>
      <c r="J156" s="348">
        <v>50</v>
      </c>
      <c r="K156" s="344"/>
    </row>
    <row r="157" ht="15" customHeight="1">
      <c r="B157" s="323"/>
      <c r="C157" s="348" t="s">
        <v>620</v>
      </c>
      <c r="D157" s="300"/>
      <c r="E157" s="300"/>
      <c r="F157" s="349" t="s">
        <v>599</v>
      </c>
      <c r="G157" s="300"/>
      <c r="H157" s="348" t="s">
        <v>633</v>
      </c>
      <c r="I157" s="348" t="s">
        <v>595</v>
      </c>
      <c r="J157" s="348">
        <v>50</v>
      </c>
      <c r="K157" s="344"/>
    </row>
    <row r="158" ht="15" customHeight="1">
      <c r="B158" s="323"/>
      <c r="C158" s="348" t="s">
        <v>618</v>
      </c>
      <c r="D158" s="300"/>
      <c r="E158" s="300"/>
      <c r="F158" s="349" t="s">
        <v>599</v>
      </c>
      <c r="G158" s="300"/>
      <c r="H158" s="348" t="s">
        <v>633</v>
      </c>
      <c r="I158" s="348" t="s">
        <v>595</v>
      </c>
      <c r="J158" s="348">
        <v>50</v>
      </c>
      <c r="K158" s="344"/>
    </row>
    <row r="159" ht="15" customHeight="1">
      <c r="B159" s="323"/>
      <c r="C159" s="348" t="s">
        <v>99</v>
      </c>
      <c r="D159" s="300"/>
      <c r="E159" s="300"/>
      <c r="F159" s="349" t="s">
        <v>593</v>
      </c>
      <c r="G159" s="300"/>
      <c r="H159" s="348" t="s">
        <v>655</v>
      </c>
      <c r="I159" s="348" t="s">
        <v>595</v>
      </c>
      <c r="J159" s="348" t="s">
        <v>656</v>
      </c>
      <c r="K159" s="344"/>
    </row>
    <row r="160" ht="15" customHeight="1">
      <c r="B160" s="323"/>
      <c r="C160" s="348" t="s">
        <v>657</v>
      </c>
      <c r="D160" s="300"/>
      <c r="E160" s="300"/>
      <c r="F160" s="349" t="s">
        <v>593</v>
      </c>
      <c r="G160" s="300"/>
      <c r="H160" s="348" t="s">
        <v>658</v>
      </c>
      <c r="I160" s="348" t="s">
        <v>628</v>
      </c>
      <c r="J160" s="348"/>
      <c r="K160" s="344"/>
    </row>
    <row r="16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ht="45" customHeight="1">
      <c r="B165" s="290"/>
      <c r="C165" s="291" t="s">
        <v>659</v>
      </c>
      <c r="D165" s="291"/>
      <c r="E165" s="291"/>
      <c r="F165" s="291"/>
      <c r="G165" s="291"/>
      <c r="H165" s="291"/>
      <c r="I165" s="291"/>
      <c r="J165" s="291"/>
      <c r="K165" s="292"/>
    </row>
    <row r="166" ht="17.25" customHeight="1">
      <c r="B166" s="290"/>
      <c r="C166" s="315" t="s">
        <v>587</v>
      </c>
      <c r="D166" s="315"/>
      <c r="E166" s="315"/>
      <c r="F166" s="315" t="s">
        <v>588</v>
      </c>
      <c r="G166" s="352"/>
      <c r="H166" s="353" t="s">
        <v>54</v>
      </c>
      <c r="I166" s="353" t="s">
        <v>57</v>
      </c>
      <c r="J166" s="315" t="s">
        <v>589</v>
      </c>
      <c r="K166" s="292"/>
    </row>
    <row r="167" ht="17.25" customHeight="1">
      <c r="B167" s="293"/>
      <c r="C167" s="317" t="s">
        <v>590</v>
      </c>
      <c r="D167" s="317"/>
      <c r="E167" s="317"/>
      <c r="F167" s="318" t="s">
        <v>591</v>
      </c>
      <c r="G167" s="354"/>
      <c r="H167" s="355"/>
      <c r="I167" s="355"/>
      <c r="J167" s="317" t="s">
        <v>592</v>
      </c>
      <c r="K167" s="295"/>
    </row>
    <row r="168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ht="15" customHeight="1">
      <c r="B169" s="323"/>
      <c r="C169" s="300" t="s">
        <v>596</v>
      </c>
      <c r="D169" s="300"/>
      <c r="E169" s="300"/>
      <c r="F169" s="322" t="s">
        <v>593</v>
      </c>
      <c r="G169" s="300"/>
      <c r="H169" s="300" t="s">
        <v>633</v>
      </c>
      <c r="I169" s="300" t="s">
        <v>595</v>
      </c>
      <c r="J169" s="300">
        <v>120</v>
      </c>
      <c r="K169" s="344"/>
    </row>
    <row r="170" ht="15" customHeight="1">
      <c r="B170" s="323"/>
      <c r="C170" s="300" t="s">
        <v>642</v>
      </c>
      <c r="D170" s="300"/>
      <c r="E170" s="300"/>
      <c r="F170" s="322" t="s">
        <v>593</v>
      </c>
      <c r="G170" s="300"/>
      <c r="H170" s="300" t="s">
        <v>643</v>
      </c>
      <c r="I170" s="300" t="s">
        <v>595</v>
      </c>
      <c r="J170" s="300" t="s">
        <v>644</v>
      </c>
      <c r="K170" s="344"/>
    </row>
    <row r="171" ht="15" customHeight="1">
      <c r="B171" s="323"/>
      <c r="C171" s="300" t="s">
        <v>85</v>
      </c>
      <c r="D171" s="300"/>
      <c r="E171" s="300"/>
      <c r="F171" s="322" t="s">
        <v>593</v>
      </c>
      <c r="G171" s="300"/>
      <c r="H171" s="300" t="s">
        <v>660</v>
      </c>
      <c r="I171" s="300" t="s">
        <v>595</v>
      </c>
      <c r="J171" s="300" t="s">
        <v>644</v>
      </c>
      <c r="K171" s="344"/>
    </row>
    <row r="172" ht="15" customHeight="1">
      <c r="B172" s="323"/>
      <c r="C172" s="300" t="s">
        <v>598</v>
      </c>
      <c r="D172" s="300"/>
      <c r="E172" s="300"/>
      <c r="F172" s="322" t="s">
        <v>599</v>
      </c>
      <c r="G172" s="300"/>
      <c r="H172" s="300" t="s">
        <v>660</v>
      </c>
      <c r="I172" s="300" t="s">
        <v>595</v>
      </c>
      <c r="J172" s="300">
        <v>50</v>
      </c>
      <c r="K172" s="344"/>
    </row>
    <row r="173" ht="15" customHeight="1">
      <c r="B173" s="323"/>
      <c r="C173" s="300" t="s">
        <v>601</v>
      </c>
      <c r="D173" s="300"/>
      <c r="E173" s="300"/>
      <c r="F173" s="322" t="s">
        <v>593</v>
      </c>
      <c r="G173" s="300"/>
      <c r="H173" s="300" t="s">
        <v>660</v>
      </c>
      <c r="I173" s="300" t="s">
        <v>603</v>
      </c>
      <c r="J173" s="300"/>
      <c r="K173" s="344"/>
    </row>
    <row r="174" ht="15" customHeight="1">
      <c r="B174" s="323"/>
      <c r="C174" s="300" t="s">
        <v>612</v>
      </c>
      <c r="D174" s="300"/>
      <c r="E174" s="300"/>
      <c r="F174" s="322" t="s">
        <v>599</v>
      </c>
      <c r="G174" s="300"/>
      <c r="H174" s="300" t="s">
        <v>660</v>
      </c>
      <c r="I174" s="300" t="s">
        <v>595</v>
      </c>
      <c r="J174" s="300">
        <v>50</v>
      </c>
      <c r="K174" s="344"/>
    </row>
    <row r="175" ht="15" customHeight="1">
      <c r="B175" s="323"/>
      <c r="C175" s="300" t="s">
        <v>620</v>
      </c>
      <c r="D175" s="300"/>
      <c r="E175" s="300"/>
      <c r="F175" s="322" t="s">
        <v>599</v>
      </c>
      <c r="G175" s="300"/>
      <c r="H175" s="300" t="s">
        <v>660</v>
      </c>
      <c r="I175" s="300" t="s">
        <v>595</v>
      </c>
      <c r="J175" s="300">
        <v>50</v>
      </c>
      <c r="K175" s="344"/>
    </row>
    <row r="176" ht="15" customHeight="1">
      <c r="B176" s="323"/>
      <c r="C176" s="300" t="s">
        <v>618</v>
      </c>
      <c r="D176" s="300"/>
      <c r="E176" s="300"/>
      <c r="F176" s="322" t="s">
        <v>599</v>
      </c>
      <c r="G176" s="300"/>
      <c r="H176" s="300" t="s">
        <v>660</v>
      </c>
      <c r="I176" s="300" t="s">
        <v>595</v>
      </c>
      <c r="J176" s="300">
        <v>50</v>
      </c>
      <c r="K176" s="344"/>
    </row>
    <row r="177" ht="15" customHeight="1">
      <c r="B177" s="323"/>
      <c r="C177" s="300" t="s">
        <v>110</v>
      </c>
      <c r="D177" s="300"/>
      <c r="E177" s="300"/>
      <c r="F177" s="322" t="s">
        <v>593</v>
      </c>
      <c r="G177" s="300"/>
      <c r="H177" s="300" t="s">
        <v>661</v>
      </c>
      <c r="I177" s="300" t="s">
        <v>662</v>
      </c>
      <c r="J177" s="300"/>
      <c r="K177" s="344"/>
    </row>
    <row r="178" ht="15" customHeight="1">
      <c r="B178" s="323"/>
      <c r="C178" s="300" t="s">
        <v>57</v>
      </c>
      <c r="D178" s="300"/>
      <c r="E178" s="300"/>
      <c r="F178" s="322" t="s">
        <v>593</v>
      </c>
      <c r="G178" s="300"/>
      <c r="H178" s="300" t="s">
        <v>663</v>
      </c>
      <c r="I178" s="300" t="s">
        <v>664</v>
      </c>
      <c r="J178" s="300">
        <v>1</v>
      </c>
      <c r="K178" s="344"/>
    </row>
    <row r="179" ht="15" customHeight="1">
      <c r="B179" s="323"/>
      <c r="C179" s="300" t="s">
        <v>53</v>
      </c>
      <c r="D179" s="300"/>
      <c r="E179" s="300"/>
      <c r="F179" s="322" t="s">
        <v>593</v>
      </c>
      <c r="G179" s="300"/>
      <c r="H179" s="300" t="s">
        <v>665</v>
      </c>
      <c r="I179" s="300" t="s">
        <v>595</v>
      </c>
      <c r="J179" s="300">
        <v>20</v>
      </c>
      <c r="K179" s="344"/>
    </row>
    <row r="180" ht="15" customHeight="1">
      <c r="B180" s="323"/>
      <c r="C180" s="300" t="s">
        <v>54</v>
      </c>
      <c r="D180" s="300"/>
      <c r="E180" s="300"/>
      <c r="F180" s="322" t="s">
        <v>593</v>
      </c>
      <c r="G180" s="300"/>
      <c r="H180" s="300" t="s">
        <v>666</v>
      </c>
      <c r="I180" s="300" t="s">
        <v>595</v>
      </c>
      <c r="J180" s="300">
        <v>255</v>
      </c>
      <c r="K180" s="344"/>
    </row>
    <row r="181" ht="15" customHeight="1">
      <c r="B181" s="323"/>
      <c r="C181" s="300" t="s">
        <v>111</v>
      </c>
      <c r="D181" s="300"/>
      <c r="E181" s="300"/>
      <c r="F181" s="322" t="s">
        <v>593</v>
      </c>
      <c r="G181" s="300"/>
      <c r="H181" s="300" t="s">
        <v>557</v>
      </c>
      <c r="I181" s="300" t="s">
        <v>595</v>
      </c>
      <c r="J181" s="300">
        <v>10</v>
      </c>
      <c r="K181" s="344"/>
    </row>
    <row r="182" ht="15" customHeight="1">
      <c r="B182" s="323"/>
      <c r="C182" s="300" t="s">
        <v>112</v>
      </c>
      <c r="D182" s="300"/>
      <c r="E182" s="300"/>
      <c r="F182" s="322" t="s">
        <v>593</v>
      </c>
      <c r="G182" s="300"/>
      <c r="H182" s="300" t="s">
        <v>667</v>
      </c>
      <c r="I182" s="300" t="s">
        <v>628</v>
      </c>
      <c r="J182" s="300"/>
      <c r="K182" s="344"/>
    </row>
    <row r="183" ht="15" customHeight="1">
      <c r="B183" s="323"/>
      <c r="C183" s="300" t="s">
        <v>668</v>
      </c>
      <c r="D183" s="300"/>
      <c r="E183" s="300"/>
      <c r="F183" s="322" t="s">
        <v>593</v>
      </c>
      <c r="G183" s="300"/>
      <c r="H183" s="300" t="s">
        <v>669</v>
      </c>
      <c r="I183" s="300" t="s">
        <v>628</v>
      </c>
      <c r="J183" s="300"/>
      <c r="K183" s="344"/>
    </row>
    <row r="184" ht="15" customHeight="1">
      <c r="B184" s="323"/>
      <c r="C184" s="300" t="s">
        <v>657</v>
      </c>
      <c r="D184" s="300"/>
      <c r="E184" s="300"/>
      <c r="F184" s="322" t="s">
        <v>593</v>
      </c>
      <c r="G184" s="300"/>
      <c r="H184" s="300" t="s">
        <v>670</v>
      </c>
      <c r="I184" s="300" t="s">
        <v>628</v>
      </c>
      <c r="J184" s="300"/>
      <c r="K184" s="344"/>
    </row>
    <row r="185" ht="15" customHeight="1">
      <c r="B185" s="323"/>
      <c r="C185" s="300" t="s">
        <v>114</v>
      </c>
      <c r="D185" s="300"/>
      <c r="E185" s="300"/>
      <c r="F185" s="322" t="s">
        <v>599</v>
      </c>
      <c r="G185" s="300"/>
      <c r="H185" s="300" t="s">
        <v>671</v>
      </c>
      <c r="I185" s="300" t="s">
        <v>595</v>
      </c>
      <c r="J185" s="300">
        <v>50</v>
      </c>
      <c r="K185" s="344"/>
    </row>
    <row r="186" ht="15" customHeight="1">
      <c r="B186" s="323"/>
      <c r="C186" s="300" t="s">
        <v>672</v>
      </c>
      <c r="D186" s="300"/>
      <c r="E186" s="300"/>
      <c r="F186" s="322" t="s">
        <v>599</v>
      </c>
      <c r="G186" s="300"/>
      <c r="H186" s="300" t="s">
        <v>673</v>
      </c>
      <c r="I186" s="300" t="s">
        <v>674</v>
      </c>
      <c r="J186" s="300"/>
      <c r="K186" s="344"/>
    </row>
    <row r="187" ht="15" customHeight="1">
      <c r="B187" s="323"/>
      <c r="C187" s="300" t="s">
        <v>675</v>
      </c>
      <c r="D187" s="300"/>
      <c r="E187" s="300"/>
      <c r="F187" s="322" t="s">
        <v>599</v>
      </c>
      <c r="G187" s="300"/>
      <c r="H187" s="300" t="s">
        <v>676</v>
      </c>
      <c r="I187" s="300" t="s">
        <v>674</v>
      </c>
      <c r="J187" s="300"/>
      <c r="K187" s="344"/>
    </row>
    <row r="188" ht="15" customHeight="1">
      <c r="B188" s="323"/>
      <c r="C188" s="300" t="s">
        <v>677</v>
      </c>
      <c r="D188" s="300"/>
      <c r="E188" s="300"/>
      <c r="F188" s="322" t="s">
        <v>599</v>
      </c>
      <c r="G188" s="300"/>
      <c r="H188" s="300" t="s">
        <v>678</v>
      </c>
      <c r="I188" s="300" t="s">
        <v>674</v>
      </c>
      <c r="J188" s="300"/>
      <c r="K188" s="344"/>
    </row>
    <row r="189" ht="15" customHeight="1">
      <c r="B189" s="323"/>
      <c r="C189" s="356" t="s">
        <v>679</v>
      </c>
      <c r="D189" s="300"/>
      <c r="E189" s="300"/>
      <c r="F189" s="322" t="s">
        <v>599</v>
      </c>
      <c r="G189" s="300"/>
      <c r="H189" s="300" t="s">
        <v>680</v>
      </c>
      <c r="I189" s="300" t="s">
        <v>681</v>
      </c>
      <c r="J189" s="357" t="s">
        <v>682</v>
      </c>
      <c r="K189" s="344"/>
    </row>
    <row r="190" ht="15" customHeight="1">
      <c r="B190" s="323"/>
      <c r="C190" s="307" t="s">
        <v>42</v>
      </c>
      <c r="D190" s="300"/>
      <c r="E190" s="300"/>
      <c r="F190" s="322" t="s">
        <v>593</v>
      </c>
      <c r="G190" s="300"/>
      <c r="H190" s="297" t="s">
        <v>683</v>
      </c>
      <c r="I190" s="300" t="s">
        <v>684</v>
      </c>
      <c r="J190" s="300"/>
      <c r="K190" s="344"/>
    </row>
    <row r="191" ht="15" customHeight="1">
      <c r="B191" s="323"/>
      <c r="C191" s="307" t="s">
        <v>685</v>
      </c>
      <c r="D191" s="300"/>
      <c r="E191" s="300"/>
      <c r="F191" s="322" t="s">
        <v>593</v>
      </c>
      <c r="G191" s="300"/>
      <c r="H191" s="300" t="s">
        <v>686</v>
      </c>
      <c r="I191" s="300" t="s">
        <v>628</v>
      </c>
      <c r="J191" s="300"/>
      <c r="K191" s="344"/>
    </row>
    <row r="192" ht="15" customHeight="1">
      <c r="B192" s="323"/>
      <c r="C192" s="307" t="s">
        <v>687</v>
      </c>
      <c r="D192" s="300"/>
      <c r="E192" s="300"/>
      <c r="F192" s="322" t="s">
        <v>593</v>
      </c>
      <c r="G192" s="300"/>
      <c r="H192" s="300" t="s">
        <v>688</v>
      </c>
      <c r="I192" s="300" t="s">
        <v>628</v>
      </c>
      <c r="J192" s="300"/>
      <c r="K192" s="344"/>
    </row>
    <row r="193" ht="15" customHeight="1">
      <c r="B193" s="323"/>
      <c r="C193" s="307" t="s">
        <v>689</v>
      </c>
      <c r="D193" s="300"/>
      <c r="E193" s="300"/>
      <c r="F193" s="322" t="s">
        <v>599</v>
      </c>
      <c r="G193" s="300"/>
      <c r="H193" s="300" t="s">
        <v>690</v>
      </c>
      <c r="I193" s="300" t="s">
        <v>628</v>
      </c>
      <c r="J193" s="300"/>
      <c r="K193" s="344"/>
    </row>
    <row r="194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ht="21">
      <c r="B199" s="290"/>
      <c r="C199" s="291" t="s">
        <v>691</v>
      </c>
      <c r="D199" s="291"/>
      <c r="E199" s="291"/>
      <c r="F199" s="291"/>
      <c r="G199" s="291"/>
      <c r="H199" s="291"/>
      <c r="I199" s="291"/>
      <c r="J199" s="291"/>
      <c r="K199" s="292"/>
    </row>
    <row r="200" ht="25.5" customHeight="1">
      <c r="B200" s="290"/>
      <c r="C200" s="359" t="s">
        <v>692</v>
      </c>
      <c r="D200" s="359"/>
      <c r="E200" s="359"/>
      <c r="F200" s="359" t="s">
        <v>693</v>
      </c>
      <c r="G200" s="360"/>
      <c r="H200" s="359" t="s">
        <v>694</v>
      </c>
      <c r="I200" s="359"/>
      <c r="J200" s="359"/>
      <c r="K200" s="292"/>
    </row>
    <row r="20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ht="15" customHeight="1">
      <c r="B202" s="323"/>
      <c r="C202" s="300" t="s">
        <v>684</v>
      </c>
      <c r="D202" s="300"/>
      <c r="E202" s="300"/>
      <c r="F202" s="322" t="s">
        <v>43</v>
      </c>
      <c r="G202" s="300"/>
      <c r="H202" s="300" t="s">
        <v>695</v>
      </c>
      <c r="I202" s="300"/>
      <c r="J202" s="300"/>
      <c r="K202" s="344"/>
    </row>
    <row r="203" ht="15" customHeight="1">
      <c r="B203" s="323"/>
      <c r="C203" s="329"/>
      <c r="D203" s="300"/>
      <c r="E203" s="300"/>
      <c r="F203" s="322" t="s">
        <v>44</v>
      </c>
      <c r="G203" s="300"/>
      <c r="H203" s="300" t="s">
        <v>696</v>
      </c>
      <c r="I203" s="300"/>
      <c r="J203" s="300"/>
      <c r="K203" s="344"/>
    </row>
    <row r="204" ht="15" customHeight="1">
      <c r="B204" s="323"/>
      <c r="C204" s="329"/>
      <c r="D204" s="300"/>
      <c r="E204" s="300"/>
      <c r="F204" s="322" t="s">
        <v>47</v>
      </c>
      <c r="G204" s="300"/>
      <c r="H204" s="300" t="s">
        <v>697</v>
      </c>
      <c r="I204" s="300"/>
      <c r="J204" s="300"/>
      <c r="K204" s="344"/>
    </row>
    <row r="205" ht="15" customHeight="1">
      <c r="B205" s="323"/>
      <c r="C205" s="300"/>
      <c r="D205" s="300"/>
      <c r="E205" s="300"/>
      <c r="F205" s="322" t="s">
        <v>45</v>
      </c>
      <c r="G205" s="300"/>
      <c r="H205" s="300" t="s">
        <v>698</v>
      </c>
      <c r="I205" s="300"/>
      <c r="J205" s="300"/>
      <c r="K205" s="344"/>
    </row>
    <row r="206" ht="15" customHeight="1">
      <c r="B206" s="323"/>
      <c r="C206" s="300"/>
      <c r="D206" s="300"/>
      <c r="E206" s="300"/>
      <c r="F206" s="322" t="s">
        <v>46</v>
      </c>
      <c r="G206" s="300"/>
      <c r="H206" s="300" t="s">
        <v>699</v>
      </c>
      <c r="I206" s="300"/>
      <c r="J206" s="300"/>
      <c r="K206" s="344"/>
    </row>
    <row r="207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ht="15" customHeight="1">
      <c r="B208" s="323"/>
      <c r="C208" s="300" t="s">
        <v>640</v>
      </c>
      <c r="D208" s="300"/>
      <c r="E208" s="300"/>
      <c r="F208" s="322" t="s">
        <v>78</v>
      </c>
      <c r="G208" s="300"/>
      <c r="H208" s="300" t="s">
        <v>700</v>
      </c>
      <c r="I208" s="300"/>
      <c r="J208" s="300"/>
      <c r="K208" s="344"/>
    </row>
    <row r="209" ht="15" customHeight="1">
      <c r="B209" s="323"/>
      <c r="C209" s="329"/>
      <c r="D209" s="300"/>
      <c r="E209" s="300"/>
      <c r="F209" s="322" t="s">
        <v>536</v>
      </c>
      <c r="G209" s="300"/>
      <c r="H209" s="300" t="s">
        <v>537</v>
      </c>
      <c r="I209" s="300"/>
      <c r="J209" s="300"/>
      <c r="K209" s="344"/>
    </row>
    <row r="210" ht="15" customHeight="1">
      <c r="B210" s="323"/>
      <c r="C210" s="300"/>
      <c r="D210" s="300"/>
      <c r="E210" s="300"/>
      <c r="F210" s="322" t="s">
        <v>534</v>
      </c>
      <c r="G210" s="300"/>
      <c r="H210" s="300" t="s">
        <v>701</v>
      </c>
      <c r="I210" s="300"/>
      <c r="J210" s="300"/>
      <c r="K210" s="344"/>
    </row>
    <row r="211" ht="15" customHeight="1">
      <c r="B211" s="361"/>
      <c r="C211" s="329"/>
      <c r="D211" s="329"/>
      <c r="E211" s="329"/>
      <c r="F211" s="322" t="s">
        <v>538</v>
      </c>
      <c r="G211" s="307"/>
      <c r="H211" s="348" t="s">
        <v>539</v>
      </c>
      <c r="I211" s="348"/>
      <c r="J211" s="348"/>
      <c r="K211" s="362"/>
    </row>
    <row r="212" ht="15" customHeight="1">
      <c r="B212" s="361"/>
      <c r="C212" s="329"/>
      <c r="D212" s="329"/>
      <c r="E212" s="329"/>
      <c r="F212" s="322" t="s">
        <v>540</v>
      </c>
      <c r="G212" s="307"/>
      <c r="H212" s="348" t="s">
        <v>702</v>
      </c>
      <c r="I212" s="348"/>
      <c r="J212" s="348"/>
      <c r="K212" s="362"/>
    </row>
    <row r="213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ht="15" customHeight="1">
      <c r="B214" s="361"/>
      <c r="C214" s="300" t="s">
        <v>664</v>
      </c>
      <c r="D214" s="329"/>
      <c r="E214" s="329"/>
      <c r="F214" s="322">
        <v>1</v>
      </c>
      <c r="G214" s="307"/>
      <c r="H214" s="348" t="s">
        <v>703</v>
      </c>
      <c r="I214" s="348"/>
      <c r="J214" s="348"/>
      <c r="K214" s="362"/>
    </row>
    <row r="215" ht="15" customHeight="1">
      <c r="B215" s="361"/>
      <c r="C215" s="329"/>
      <c r="D215" s="329"/>
      <c r="E215" s="329"/>
      <c r="F215" s="322">
        <v>2</v>
      </c>
      <c r="G215" s="307"/>
      <c r="H215" s="348" t="s">
        <v>704</v>
      </c>
      <c r="I215" s="348"/>
      <c r="J215" s="348"/>
      <c r="K215" s="362"/>
    </row>
    <row r="216" ht="15" customHeight="1">
      <c r="B216" s="361"/>
      <c r="C216" s="329"/>
      <c r="D216" s="329"/>
      <c r="E216" s="329"/>
      <c r="F216" s="322">
        <v>3</v>
      </c>
      <c r="G216" s="307"/>
      <c r="H216" s="348" t="s">
        <v>705</v>
      </c>
      <c r="I216" s="348"/>
      <c r="J216" s="348"/>
      <c r="K216" s="362"/>
    </row>
    <row r="217" ht="15" customHeight="1">
      <c r="B217" s="361"/>
      <c r="C217" s="329"/>
      <c r="D217" s="329"/>
      <c r="E217" s="329"/>
      <c r="F217" s="322">
        <v>4</v>
      </c>
      <c r="G217" s="307"/>
      <c r="H217" s="348" t="s">
        <v>706</v>
      </c>
      <c r="I217" s="348"/>
      <c r="J217" s="348"/>
      <c r="K217" s="362"/>
    </row>
    <row r="218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2019-03-08T08:22:30Z</dcterms:created>
  <dcterms:modified xsi:type="dcterms:W3CDTF">2019-03-08T08:22:34Z</dcterms:modified>
</cp:coreProperties>
</file>